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dirfo.sharepoint.com/sites/fag-utredningui-soa/Shared Documents/General/5 Veiledere og prosjekt i seksjonen/Revidering SØA-veileder/Oppdatering av veileder/Masterdokument/"/>
    </mc:Choice>
  </mc:AlternateContent>
  <xr:revisionPtr revIDLastSave="58" documentId="6_{6AF1D51F-9CC8-4C64-8F2D-4B0C580495D3}" xr6:coauthVersionLast="47" xr6:coauthVersionMax="47" xr10:uidLastSave="{9FBA87E3-DAAC-4A36-B5C4-414CFD957ACA}"/>
  <bookViews>
    <workbookView xWindow="0" yWindow="75" windowWidth="28200" windowHeight="15300" xr2:uid="{17DB1D87-91F8-4BCF-8714-713563D6CA24}"/>
  </bookViews>
  <sheets>
    <sheet name="Eksempel" sheetId="8" r:id="rId1"/>
    <sheet name="Eksempel utd. lav-høy" sheetId="7" r:id="rId2"/>
    <sheet name="Prisbaner" sheetId="1" r:id="rId3"/>
  </sheets>
  <definedNames>
    <definedName name="levetid" localSheetId="0">Tabell33[Total analyseperiode]</definedName>
    <definedName name="levetid" localSheetId="1">Tabell33[Total analyseperiode]</definedName>
    <definedName name="levetid">#REF!</definedName>
    <definedName name="Passasjerøkning" localSheetId="0">Eksempel!$C$47</definedName>
    <definedName name="Passasjerøkning" localSheetId="1">'Eksempel utd. lav-høy'!$C$44</definedName>
    <definedName name="Passasjerøkning">#REF!</definedName>
    <definedName name="Verdiøkning" localSheetId="0">Eksempel!$C$46</definedName>
    <definedName name="Verdiøkning" localSheetId="1">'Eksempel utd. lav-høy'!$C$43</definedName>
    <definedName name="Verdiøkning">#REF!</definedName>
    <definedName name="x" localSheetId="0">Eksempel!$C$48</definedName>
    <definedName name="x" localSheetId="1">'Eksempel utd. lav-høy'!$C$45</definedName>
    <definedName name="x">#REF!</definedName>
    <definedName name="y">Eksempel!$C$50:$C$50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8" l="1"/>
  <c r="D44" i="8"/>
  <c r="C18" i="8"/>
  <c r="D18" i="8"/>
  <c r="C17" i="8"/>
  <c r="C49" i="8"/>
  <c r="C19" i="8" a="1"/>
  <c r="C19" i="8" s="1"/>
  <c r="G22" i="8"/>
  <c r="G30" i="8"/>
  <c r="C41" i="8"/>
  <c r="C42" i="8"/>
  <c r="D41" i="8"/>
  <c r="G15" i="8"/>
  <c r="G23" i="8" l="1"/>
  <c r="AK32" i="8"/>
  <c r="BQ32" i="8"/>
  <c r="D19" i="8" a="1"/>
  <c r="D19" i="8"/>
  <c r="D26" i="8" s="1"/>
  <c r="D33" i="8" s="1"/>
  <c r="E19" i="8" a="1"/>
  <c r="E19" i="8"/>
  <c r="E26" i="8" s="1"/>
  <c r="E33" i="8" s="1"/>
  <c r="F19" i="8" a="1"/>
  <c r="F19" i="8"/>
  <c r="F26" i="8" s="1"/>
  <c r="F33" i="8" s="1"/>
  <c r="G19" i="8" a="1"/>
  <c r="G19" i="8"/>
  <c r="G26" i="8" s="1"/>
  <c r="G33" i="8" s="1"/>
  <c r="H19" i="8" a="1"/>
  <c r="H19" i="8"/>
  <c r="H26" i="8" s="1"/>
  <c r="H33" i="8" s="1"/>
  <c r="I19" i="8" a="1"/>
  <c r="I19" i="8"/>
  <c r="I26" i="8" s="1"/>
  <c r="I33" i="8" s="1"/>
  <c r="J19" i="8" a="1"/>
  <c r="J19" i="8"/>
  <c r="J26" i="8" s="1"/>
  <c r="J33" i="8" s="1"/>
  <c r="K19" i="8" a="1"/>
  <c r="K19" i="8"/>
  <c r="K26" i="8" s="1"/>
  <c r="K33" i="8" s="1"/>
  <c r="L19" i="8" a="1"/>
  <c r="L19" i="8"/>
  <c r="L26" i="8" s="1"/>
  <c r="L33" i="8" s="1"/>
  <c r="M19" i="8" a="1"/>
  <c r="M19" i="8"/>
  <c r="M26" i="8" s="1"/>
  <c r="M33" i="8" s="1"/>
  <c r="N19" i="8" a="1"/>
  <c r="N19" i="8"/>
  <c r="N26" i="8" s="1"/>
  <c r="N33" i="8" s="1"/>
  <c r="O19" i="8" a="1"/>
  <c r="O19" i="8"/>
  <c r="O26" i="8" s="1"/>
  <c r="O33" i="8" s="1"/>
  <c r="P19" i="8" a="1"/>
  <c r="P19" i="8"/>
  <c r="P26" i="8" s="1"/>
  <c r="P33" i="8" s="1"/>
  <c r="Q19" i="8" a="1"/>
  <c r="Q19" i="8"/>
  <c r="Q26" i="8" s="1"/>
  <c r="Q33" i="8" s="1"/>
  <c r="R19" i="8" a="1"/>
  <c r="R19" i="8"/>
  <c r="R26" i="8" s="1"/>
  <c r="R33" i="8" s="1"/>
  <c r="S19" i="8" a="1"/>
  <c r="S19" i="8"/>
  <c r="S26" i="8" s="1"/>
  <c r="S33" i="8" s="1"/>
  <c r="T19" i="8" a="1"/>
  <c r="T19" i="8"/>
  <c r="T26" i="8" s="1"/>
  <c r="T33" i="8" s="1"/>
  <c r="U19" i="8" a="1"/>
  <c r="U19" i="8"/>
  <c r="U26" i="8" s="1"/>
  <c r="U33" i="8" s="1"/>
  <c r="V19" i="8" a="1"/>
  <c r="V19" i="8"/>
  <c r="V26" i="8" s="1"/>
  <c r="V33" i="8" s="1"/>
  <c r="W19" i="8" a="1"/>
  <c r="W19" i="8"/>
  <c r="W26" i="8" s="1"/>
  <c r="W33" i="8" s="1"/>
  <c r="X19" i="8" a="1"/>
  <c r="X19" i="8"/>
  <c r="X26" i="8" s="1"/>
  <c r="X33" i="8" s="1"/>
  <c r="Y19" i="8" a="1"/>
  <c r="Y19" i="8"/>
  <c r="Y26" i="8" s="1"/>
  <c r="Y33" i="8" s="1"/>
  <c r="Z19" i="8" a="1"/>
  <c r="Z19" i="8"/>
  <c r="Z26" i="8" s="1"/>
  <c r="Z33" i="8" s="1"/>
  <c r="AA19" i="8" a="1"/>
  <c r="AA19" i="8"/>
  <c r="AA26" i="8" s="1"/>
  <c r="AA33" i="8" s="1"/>
  <c r="AB19" i="8" a="1"/>
  <c r="AB19" i="8"/>
  <c r="AB26" i="8" s="1"/>
  <c r="AB33" i="8" s="1"/>
  <c r="AC19" i="8" a="1"/>
  <c r="AC19" i="8"/>
  <c r="AC26" i="8" s="1"/>
  <c r="AC33" i="8" s="1"/>
  <c r="AD19" i="8" a="1"/>
  <c r="AD19" i="8"/>
  <c r="AD26" i="8" s="1"/>
  <c r="AD33" i="8" s="1"/>
  <c r="AE19" i="8" a="1"/>
  <c r="AE19" i="8"/>
  <c r="AE26" i="8" s="1"/>
  <c r="AE33" i="8" s="1"/>
  <c r="AF19" i="8" a="1"/>
  <c r="AF19" i="8"/>
  <c r="AF26" i="8" s="1"/>
  <c r="AF33" i="8" s="1"/>
  <c r="AG19" i="8" a="1"/>
  <c r="AG19" i="8"/>
  <c r="AG26" i="8" s="1"/>
  <c r="AG33" i="8" s="1"/>
  <c r="AH19" i="8" a="1"/>
  <c r="AH19" i="8"/>
  <c r="AH26" i="8" s="1"/>
  <c r="AH33" i="8" s="1"/>
  <c r="AI19" i="8" a="1"/>
  <c r="AI19" i="8"/>
  <c r="AI26" i="8" s="1"/>
  <c r="AI33" i="8" s="1"/>
  <c r="AJ19" i="8" a="1"/>
  <c r="AJ19" i="8"/>
  <c r="AJ26" i="8" s="1"/>
  <c r="AJ33" i="8" s="1"/>
  <c r="AK19" i="8" a="1"/>
  <c r="AK19" i="8"/>
  <c r="AK26" i="8" s="1"/>
  <c r="AK33" i="8" s="1"/>
  <c r="AL19" i="8" a="1"/>
  <c r="AL19" i="8"/>
  <c r="AL26" i="8" s="1"/>
  <c r="AL33" i="8" s="1"/>
  <c r="AM19" i="8" a="1"/>
  <c r="AM19" i="8"/>
  <c r="AM26" i="8" s="1"/>
  <c r="AM33" i="8" s="1"/>
  <c r="AN19" i="8" a="1"/>
  <c r="AN19" i="8"/>
  <c r="AN26" i="8" s="1"/>
  <c r="AN33" i="8" s="1"/>
  <c r="AO19" i="8" a="1"/>
  <c r="AO19" i="8"/>
  <c r="AO26" i="8" s="1"/>
  <c r="AO33" i="8" s="1"/>
  <c r="AP19" i="8" a="1"/>
  <c r="AP19" i="8"/>
  <c r="AP26" i="8" s="1"/>
  <c r="AP33" i="8" s="1"/>
  <c r="AQ19" i="8" a="1"/>
  <c r="AQ19" i="8"/>
  <c r="AQ26" i="8" s="1"/>
  <c r="AQ33" i="8" s="1"/>
  <c r="AR19" i="8" a="1"/>
  <c r="AR19" i="8"/>
  <c r="AR26" i="8" s="1"/>
  <c r="AR33" i="8" s="1"/>
  <c r="AS19" i="8" a="1"/>
  <c r="AS19" i="8"/>
  <c r="AS26" i="8" s="1"/>
  <c r="AS33" i="8" s="1"/>
  <c r="AT19" i="8" a="1"/>
  <c r="AT19" i="8"/>
  <c r="AT26" i="8" s="1"/>
  <c r="AT33" i="8" s="1"/>
  <c r="AU19" i="8" a="1"/>
  <c r="AU19" i="8"/>
  <c r="AU26" i="8" s="1"/>
  <c r="AU33" i="8" s="1"/>
  <c r="AV19" i="8" a="1"/>
  <c r="AV19" i="8"/>
  <c r="AV26" i="8" s="1"/>
  <c r="AV33" i="8" s="1"/>
  <c r="AW19" i="8" a="1"/>
  <c r="AW19" i="8"/>
  <c r="AW26" i="8" s="1"/>
  <c r="AW33" i="8" s="1"/>
  <c r="AX19" i="8" a="1"/>
  <c r="AX19" i="8"/>
  <c r="AX26" i="8" s="1"/>
  <c r="AX33" i="8" s="1"/>
  <c r="AY19" i="8" a="1"/>
  <c r="AY19" i="8"/>
  <c r="AY26" i="8" s="1"/>
  <c r="AY33" i="8" s="1"/>
  <c r="AZ19" i="8" a="1"/>
  <c r="AZ19" i="8"/>
  <c r="AZ26" i="8" s="1"/>
  <c r="AZ33" i="8" s="1"/>
  <c r="BA19" i="8" a="1"/>
  <c r="BA19" i="8"/>
  <c r="BA26" i="8" s="1"/>
  <c r="BA33" i="8" s="1"/>
  <c r="BB19" i="8" a="1"/>
  <c r="BB19" i="8"/>
  <c r="BB26" i="8" s="1"/>
  <c r="BB33" i="8" s="1"/>
  <c r="BC19" i="8" a="1"/>
  <c r="BC19" i="8"/>
  <c r="BC26" i="8" s="1"/>
  <c r="BC33" i="8" s="1"/>
  <c r="BD19" i="8" a="1"/>
  <c r="BD19" i="8"/>
  <c r="BD26" i="8" s="1"/>
  <c r="BD33" i="8" s="1"/>
  <c r="BE19" i="8" a="1"/>
  <c r="BE19" i="8"/>
  <c r="BE26" i="8" s="1"/>
  <c r="BE33" i="8" s="1"/>
  <c r="BF19" i="8" a="1"/>
  <c r="BF19" i="8"/>
  <c r="BF26" i="8" s="1"/>
  <c r="BF33" i="8" s="1"/>
  <c r="BG19" i="8" a="1"/>
  <c r="BG19" i="8"/>
  <c r="BG26" i="8" s="1"/>
  <c r="BG33" i="8" s="1"/>
  <c r="BH19" i="8" a="1"/>
  <c r="BH19" i="8"/>
  <c r="BH26" i="8" s="1"/>
  <c r="BH33" i="8" s="1"/>
  <c r="BI19" i="8" a="1"/>
  <c r="BI19" i="8"/>
  <c r="BI26" i="8" s="1"/>
  <c r="BI33" i="8" s="1"/>
  <c r="BJ19" i="8" a="1"/>
  <c r="BJ19" i="8"/>
  <c r="BJ26" i="8" s="1"/>
  <c r="BJ33" i="8" s="1"/>
  <c r="BK19" i="8" a="1"/>
  <c r="BK19" i="8"/>
  <c r="BK26" i="8" s="1"/>
  <c r="BK33" i="8" s="1"/>
  <c r="BL19" i="8" a="1"/>
  <c r="BL19" i="8"/>
  <c r="BL26" i="8" s="1"/>
  <c r="BL33" i="8" s="1"/>
  <c r="BM19" i="8" a="1"/>
  <c r="BM19" i="8"/>
  <c r="BM26" i="8" s="1"/>
  <c r="BM33" i="8" s="1"/>
  <c r="BN19" i="8" a="1"/>
  <c r="BN19" i="8"/>
  <c r="BN26" i="8" s="1"/>
  <c r="BN33" i="8" s="1"/>
  <c r="BO19" i="8" a="1"/>
  <c r="BO19" i="8"/>
  <c r="BO26" i="8" s="1"/>
  <c r="BO33" i="8" s="1"/>
  <c r="BP19" i="8" a="1"/>
  <c r="BP19" i="8"/>
  <c r="BP26" i="8" s="1"/>
  <c r="BP33" i="8" s="1"/>
  <c r="BQ19" i="8" a="1"/>
  <c r="BQ19" i="8"/>
  <c r="BQ26" i="8" s="1"/>
  <c r="BQ33" i="8" s="1"/>
  <c r="BR19" i="8" a="1"/>
  <c r="BR19" i="8"/>
  <c r="BR26" i="8" s="1"/>
  <c r="BR33" i="8" s="1"/>
  <c r="BS19" i="8" a="1"/>
  <c r="BS19" i="8"/>
  <c r="BS26" i="8" s="1"/>
  <c r="BS33" i="8" s="1"/>
  <c r="BT19" i="8" a="1"/>
  <c r="BT19" i="8"/>
  <c r="BT26" i="8" s="1"/>
  <c r="BT33" i="8" s="1"/>
  <c r="BU19" i="8" a="1"/>
  <c r="BU19" i="8"/>
  <c r="BU26" i="8" s="1"/>
  <c r="BU33" i="8" s="1"/>
  <c r="BV19" i="8" a="1"/>
  <c r="BV19" i="8"/>
  <c r="BV26" i="8" s="1"/>
  <c r="BV33" i="8" s="1"/>
  <c r="BW19" i="8" a="1"/>
  <c r="BW19" i="8"/>
  <c r="BW26" i="8" s="1"/>
  <c r="BW33" i="8" s="1"/>
  <c r="BX19" i="8" a="1"/>
  <c r="BX19" i="8"/>
  <c r="BX26" i="8" s="1"/>
  <c r="BX33" i="8" s="1"/>
  <c r="BY19" i="8" a="1"/>
  <c r="BY19" i="8"/>
  <c r="BY26" i="8" s="1"/>
  <c r="BY33" i="8" s="1"/>
  <c r="C26" i="8"/>
  <c r="C33" i="8" s="1"/>
  <c r="C45" i="8" s="1"/>
  <c r="BY17" i="8"/>
  <c r="BY24" i="8" s="1"/>
  <c r="BX17" i="8"/>
  <c r="BX24" i="8" s="1"/>
  <c r="BW17" i="8"/>
  <c r="BW24" i="8" s="1"/>
  <c r="BV17" i="8"/>
  <c r="BV24" i="8" s="1"/>
  <c r="BU17" i="8"/>
  <c r="BU24" i="8" s="1"/>
  <c r="BT17" i="8"/>
  <c r="BT24" i="8" s="1"/>
  <c r="BS17" i="8"/>
  <c r="BS24" i="8" s="1"/>
  <c r="BR17" i="8"/>
  <c r="BR24" i="8" s="1"/>
  <c r="BQ17" i="8"/>
  <c r="BQ24" i="8" s="1"/>
  <c r="BP17" i="8"/>
  <c r="BP24" i="8" s="1"/>
  <c r="BO17" i="8"/>
  <c r="BO24" i="8" s="1"/>
  <c r="BN17" i="8"/>
  <c r="BN24" i="8" s="1"/>
  <c r="BM17" i="8"/>
  <c r="BM24" i="8" s="1"/>
  <c r="BL17" i="8"/>
  <c r="BL24" i="8" s="1"/>
  <c r="BK17" i="8"/>
  <c r="BK24" i="8" s="1"/>
  <c r="BJ17" i="8"/>
  <c r="BJ24" i="8" s="1"/>
  <c r="BI17" i="8"/>
  <c r="BI24" i="8" s="1"/>
  <c r="BH17" i="8"/>
  <c r="BH24" i="8" s="1"/>
  <c r="BG17" i="8"/>
  <c r="BG24" i="8" s="1"/>
  <c r="BF17" i="8"/>
  <c r="BF24" i="8" s="1"/>
  <c r="BE17" i="8"/>
  <c r="BE24" i="8" s="1"/>
  <c r="BD17" i="8"/>
  <c r="BD24" i="8" s="1"/>
  <c r="BC17" i="8"/>
  <c r="BC24" i="8" s="1"/>
  <c r="BB17" i="8"/>
  <c r="BB24" i="8" s="1"/>
  <c r="BA17" i="8"/>
  <c r="BA24" i="8" s="1"/>
  <c r="AZ17" i="8"/>
  <c r="AZ24" i="8" s="1"/>
  <c r="AY17" i="8"/>
  <c r="AY24" i="8" s="1"/>
  <c r="AX17" i="8"/>
  <c r="AX24" i="8" s="1"/>
  <c r="AW17" i="8"/>
  <c r="AW24" i="8" s="1"/>
  <c r="AV17" i="8"/>
  <c r="AV24" i="8" s="1"/>
  <c r="AU17" i="8"/>
  <c r="AU24" i="8" s="1"/>
  <c r="AT17" i="8"/>
  <c r="AT24" i="8" s="1"/>
  <c r="AS17" i="8"/>
  <c r="AS24" i="8" s="1"/>
  <c r="AR17" i="8"/>
  <c r="AR24" i="8" s="1"/>
  <c r="AQ17" i="8"/>
  <c r="AQ24" i="8" s="1"/>
  <c r="AP17" i="8"/>
  <c r="AP24" i="8" s="1"/>
  <c r="AO17" i="8"/>
  <c r="AO24" i="8" s="1"/>
  <c r="AN17" i="8"/>
  <c r="AN24" i="8" s="1"/>
  <c r="AM17" i="8"/>
  <c r="AM24" i="8" s="1"/>
  <c r="AL17" i="8"/>
  <c r="AL24" i="8" s="1"/>
  <c r="AK17" i="8"/>
  <c r="AK24" i="8" s="1"/>
  <c r="AJ17" i="8"/>
  <c r="AJ24" i="8" s="1"/>
  <c r="AI17" i="8"/>
  <c r="AI24" i="8" s="1"/>
  <c r="AH17" i="8"/>
  <c r="AH24" i="8" s="1"/>
  <c r="AG17" i="8"/>
  <c r="AG24" i="8" s="1"/>
  <c r="AF17" i="8"/>
  <c r="AF24" i="8" s="1"/>
  <c r="AE17" i="8"/>
  <c r="AE24" i="8" s="1"/>
  <c r="AD17" i="8"/>
  <c r="AD24" i="8" s="1"/>
  <c r="AC17" i="8"/>
  <c r="AC24" i="8" s="1"/>
  <c r="AB17" i="8"/>
  <c r="AB24" i="8" s="1"/>
  <c r="AA17" i="8"/>
  <c r="AA24" i="8" s="1"/>
  <c r="Z17" i="8"/>
  <c r="Z24" i="8" s="1"/>
  <c r="Y17" i="8"/>
  <c r="Y24" i="8" s="1"/>
  <c r="X17" i="8"/>
  <c r="X24" i="8" s="1"/>
  <c r="W17" i="8"/>
  <c r="W24" i="8" s="1"/>
  <c r="V17" i="8"/>
  <c r="V24" i="8" s="1"/>
  <c r="U17" i="8"/>
  <c r="U24" i="8" s="1"/>
  <c r="T17" i="8"/>
  <c r="T24" i="8" s="1"/>
  <c r="S17" i="8"/>
  <c r="S24" i="8" s="1"/>
  <c r="R17" i="8"/>
  <c r="R24" i="8" s="1"/>
  <c r="Q17" i="8"/>
  <c r="Q24" i="8" s="1"/>
  <c r="P17" i="8"/>
  <c r="P24" i="8" s="1"/>
  <c r="O17" i="8"/>
  <c r="O24" i="8" s="1"/>
  <c r="N17" i="8"/>
  <c r="N24" i="8" s="1"/>
  <c r="M17" i="8"/>
  <c r="M24" i="8" s="1"/>
  <c r="L17" i="8"/>
  <c r="L24" i="8" s="1"/>
  <c r="K17" i="8"/>
  <c r="K24" i="8" s="1"/>
  <c r="J17" i="8"/>
  <c r="J24" i="8" s="1"/>
  <c r="I17" i="8"/>
  <c r="I24" i="8" s="1"/>
  <c r="H17" i="8"/>
  <c r="H24" i="8" s="1"/>
  <c r="G17" i="8"/>
  <c r="G24" i="8" s="1"/>
  <c r="F17" i="8"/>
  <c r="F24" i="8" s="1"/>
  <c r="E17" i="8"/>
  <c r="E24" i="8" s="1"/>
  <c r="D17" i="8"/>
  <c r="D24" i="8" s="1"/>
  <c r="C24" i="8"/>
  <c r="BY16" i="8"/>
  <c r="BX16" i="8"/>
  <c r="BW16" i="8"/>
  <c r="BV16" i="8"/>
  <c r="BU16" i="8"/>
  <c r="BT16" i="8"/>
  <c r="BS16" i="8"/>
  <c r="BR16" i="8"/>
  <c r="BQ16" i="8"/>
  <c r="BP16" i="8"/>
  <c r="BO16" i="8"/>
  <c r="BN16" i="8"/>
  <c r="BM16" i="8"/>
  <c r="BL16" i="8"/>
  <c r="BK16" i="8"/>
  <c r="BJ16" i="8"/>
  <c r="BI16" i="8"/>
  <c r="BH16" i="8"/>
  <c r="BG16" i="8"/>
  <c r="BF16" i="8"/>
  <c r="BE16" i="8"/>
  <c r="BD16" i="8"/>
  <c r="BC16" i="8"/>
  <c r="BB16" i="8"/>
  <c r="BA16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Y15" i="8"/>
  <c r="BY18" i="8" s="1"/>
  <c r="BY25" i="8" s="1"/>
  <c r="BY32" i="8" s="1"/>
  <c r="BX15" i="8"/>
  <c r="BX18" i="8" s="1"/>
  <c r="BX25" i="8" s="1"/>
  <c r="BX32" i="8" s="1"/>
  <c r="BW15" i="8"/>
  <c r="BW18" i="8" s="1"/>
  <c r="BW25" i="8" s="1"/>
  <c r="BW32" i="8" s="1"/>
  <c r="BV15" i="8"/>
  <c r="BV18" i="8" s="1"/>
  <c r="BV25" i="8" s="1"/>
  <c r="BV32" i="8" s="1"/>
  <c r="BU15" i="8"/>
  <c r="BU18" i="8" s="1"/>
  <c r="BU25" i="8" s="1"/>
  <c r="BU32" i="8" s="1"/>
  <c r="BT15" i="8"/>
  <c r="BT18" i="8" s="1"/>
  <c r="BT25" i="8" s="1"/>
  <c r="BT32" i="8" s="1"/>
  <c r="BS15" i="8"/>
  <c r="BS18" i="8" s="1"/>
  <c r="BS25" i="8" s="1"/>
  <c r="BS32" i="8" s="1"/>
  <c r="BR15" i="8"/>
  <c r="BR18" i="8" s="1"/>
  <c r="BR25" i="8" s="1"/>
  <c r="BR32" i="8" s="1"/>
  <c r="BQ15" i="8"/>
  <c r="BQ18" i="8" s="1"/>
  <c r="BQ25" i="8" s="1"/>
  <c r="BP15" i="8"/>
  <c r="BP18" i="8" s="1"/>
  <c r="BP25" i="8" s="1"/>
  <c r="BP32" i="8" s="1"/>
  <c r="BO15" i="8"/>
  <c r="BO18" i="8" s="1"/>
  <c r="BO25" i="8" s="1"/>
  <c r="BO32" i="8" s="1"/>
  <c r="BN15" i="8"/>
  <c r="BN18" i="8" s="1"/>
  <c r="BN25" i="8" s="1"/>
  <c r="BN32" i="8" s="1"/>
  <c r="BM15" i="8"/>
  <c r="BM18" i="8" s="1"/>
  <c r="BM25" i="8" s="1"/>
  <c r="BM32" i="8" s="1"/>
  <c r="BL15" i="8"/>
  <c r="BL18" i="8" s="1"/>
  <c r="BL25" i="8" s="1"/>
  <c r="BL32" i="8" s="1"/>
  <c r="BK15" i="8"/>
  <c r="BK18" i="8" s="1"/>
  <c r="BK25" i="8" s="1"/>
  <c r="BK32" i="8" s="1"/>
  <c r="BJ15" i="8"/>
  <c r="BJ18" i="8" s="1"/>
  <c r="BJ25" i="8" s="1"/>
  <c r="BJ32" i="8" s="1"/>
  <c r="BI15" i="8"/>
  <c r="BI18" i="8" s="1"/>
  <c r="BI25" i="8" s="1"/>
  <c r="BI32" i="8" s="1"/>
  <c r="BH15" i="8"/>
  <c r="BH18" i="8" s="1"/>
  <c r="BH25" i="8" s="1"/>
  <c r="BH32" i="8" s="1"/>
  <c r="BG15" i="8"/>
  <c r="BG18" i="8" s="1"/>
  <c r="BG25" i="8" s="1"/>
  <c r="BG32" i="8" s="1"/>
  <c r="BF15" i="8"/>
  <c r="BF18" i="8" s="1"/>
  <c r="BF25" i="8" s="1"/>
  <c r="BF32" i="8" s="1"/>
  <c r="BE15" i="8"/>
  <c r="BE18" i="8" s="1"/>
  <c r="BE25" i="8" s="1"/>
  <c r="BE32" i="8" s="1"/>
  <c r="BD15" i="8"/>
  <c r="BD18" i="8" s="1"/>
  <c r="BD25" i="8" s="1"/>
  <c r="BD32" i="8" s="1"/>
  <c r="BC15" i="8"/>
  <c r="BC18" i="8" s="1"/>
  <c r="BC25" i="8" s="1"/>
  <c r="BC32" i="8" s="1"/>
  <c r="BB15" i="8"/>
  <c r="BB18" i="8" s="1"/>
  <c r="BB25" i="8" s="1"/>
  <c r="BB32" i="8" s="1"/>
  <c r="BA15" i="8"/>
  <c r="BA18" i="8" s="1"/>
  <c r="BA25" i="8" s="1"/>
  <c r="BA32" i="8" s="1"/>
  <c r="AZ15" i="8"/>
  <c r="AZ18" i="8" s="1"/>
  <c r="AZ25" i="8" s="1"/>
  <c r="AZ32" i="8" s="1"/>
  <c r="AY15" i="8"/>
  <c r="AY18" i="8" s="1"/>
  <c r="AY25" i="8" s="1"/>
  <c r="AY32" i="8" s="1"/>
  <c r="AX15" i="8"/>
  <c r="AX18" i="8" s="1"/>
  <c r="AX25" i="8" s="1"/>
  <c r="AX32" i="8" s="1"/>
  <c r="AW15" i="8"/>
  <c r="AW18" i="8" s="1"/>
  <c r="AW25" i="8" s="1"/>
  <c r="AW32" i="8" s="1"/>
  <c r="AV15" i="8"/>
  <c r="AV18" i="8" s="1"/>
  <c r="AV25" i="8" s="1"/>
  <c r="AV32" i="8" s="1"/>
  <c r="AU15" i="8"/>
  <c r="AU18" i="8" s="1"/>
  <c r="AU25" i="8" s="1"/>
  <c r="AU32" i="8" s="1"/>
  <c r="AT15" i="8"/>
  <c r="AT18" i="8" s="1"/>
  <c r="AT25" i="8" s="1"/>
  <c r="AT32" i="8" s="1"/>
  <c r="AS15" i="8"/>
  <c r="AS18" i="8" s="1"/>
  <c r="AS25" i="8" s="1"/>
  <c r="AS32" i="8" s="1"/>
  <c r="AR15" i="8"/>
  <c r="AR18" i="8" s="1"/>
  <c r="AR25" i="8" s="1"/>
  <c r="AR32" i="8" s="1"/>
  <c r="AQ15" i="8"/>
  <c r="AQ18" i="8" s="1"/>
  <c r="AQ25" i="8" s="1"/>
  <c r="AQ32" i="8" s="1"/>
  <c r="AP15" i="8"/>
  <c r="AP18" i="8" s="1"/>
  <c r="AP25" i="8" s="1"/>
  <c r="AP32" i="8" s="1"/>
  <c r="AO15" i="8"/>
  <c r="AO18" i="8" s="1"/>
  <c r="AO25" i="8" s="1"/>
  <c r="AO32" i="8" s="1"/>
  <c r="AN15" i="8"/>
  <c r="AN18" i="8" s="1"/>
  <c r="AN25" i="8" s="1"/>
  <c r="AN32" i="8" s="1"/>
  <c r="AM15" i="8"/>
  <c r="AM18" i="8" s="1"/>
  <c r="AM25" i="8" s="1"/>
  <c r="AM32" i="8" s="1"/>
  <c r="AL15" i="8"/>
  <c r="AL18" i="8" s="1"/>
  <c r="AL25" i="8" s="1"/>
  <c r="AL32" i="8" s="1"/>
  <c r="AK15" i="8"/>
  <c r="AK18" i="8" s="1"/>
  <c r="AK25" i="8" s="1"/>
  <c r="AJ15" i="8"/>
  <c r="AJ18" i="8" s="1"/>
  <c r="AJ25" i="8" s="1"/>
  <c r="AJ32" i="8" s="1"/>
  <c r="AI15" i="8"/>
  <c r="AI18" i="8" s="1"/>
  <c r="AI25" i="8" s="1"/>
  <c r="AI32" i="8" s="1"/>
  <c r="AH15" i="8"/>
  <c r="AH18" i="8" s="1"/>
  <c r="AH25" i="8" s="1"/>
  <c r="AH32" i="8" s="1"/>
  <c r="AG15" i="8"/>
  <c r="AG18" i="8" s="1"/>
  <c r="AG25" i="8" s="1"/>
  <c r="AG32" i="8" s="1"/>
  <c r="AF15" i="8"/>
  <c r="AF18" i="8" s="1"/>
  <c r="AF25" i="8" s="1"/>
  <c r="AF32" i="8" s="1"/>
  <c r="AE15" i="8"/>
  <c r="AE18" i="8" s="1"/>
  <c r="AE25" i="8" s="1"/>
  <c r="AE32" i="8" s="1"/>
  <c r="AD15" i="8"/>
  <c r="AD18" i="8" s="1"/>
  <c r="AD25" i="8" s="1"/>
  <c r="AD32" i="8" s="1"/>
  <c r="AC15" i="8"/>
  <c r="AC18" i="8" s="1"/>
  <c r="AC25" i="8" s="1"/>
  <c r="AC32" i="8" s="1"/>
  <c r="AB15" i="8"/>
  <c r="AB18" i="8" s="1"/>
  <c r="AB25" i="8" s="1"/>
  <c r="AB32" i="8" s="1"/>
  <c r="AA15" i="8"/>
  <c r="AA18" i="8" s="1"/>
  <c r="AA25" i="8" s="1"/>
  <c r="AA32" i="8" s="1"/>
  <c r="Z15" i="8"/>
  <c r="Z18" i="8" s="1"/>
  <c r="Z25" i="8" s="1"/>
  <c r="Z32" i="8" s="1"/>
  <c r="Y15" i="8"/>
  <c r="Y18" i="8" s="1"/>
  <c r="Y25" i="8" s="1"/>
  <c r="Y32" i="8" s="1"/>
  <c r="X15" i="8"/>
  <c r="X18" i="8" s="1"/>
  <c r="X25" i="8" s="1"/>
  <c r="X32" i="8" s="1"/>
  <c r="W15" i="8"/>
  <c r="W18" i="8" s="1"/>
  <c r="W25" i="8" s="1"/>
  <c r="W32" i="8" s="1"/>
  <c r="V15" i="8"/>
  <c r="V18" i="8" s="1"/>
  <c r="V25" i="8" s="1"/>
  <c r="V32" i="8" s="1"/>
  <c r="U15" i="8"/>
  <c r="U18" i="8" s="1"/>
  <c r="U25" i="8" s="1"/>
  <c r="U32" i="8" s="1"/>
  <c r="T15" i="8"/>
  <c r="T18" i="8" s="1"/>
  <c r="T25" i="8" s="1"/>
  <c r="T32" i="8" s="1"/>
  <c r="S15" i="8"/>
  <c r="S18" i="8" s="1"/>
  <c r="S25" i="8" s="1"/>
  <c r="S32" i="8" s="1"/>
  <c r="R15" i="8"/>
  <c r="R18" i="8" s="1"/>
  <c r="R25" i="8" s="1"/>
  <c r="R32" i="8" s="1"/>
  <c r="Q15" i="8"/>
  <c r="Q18" i="8" s="1"/>
  <c r="Q25" i="8" s="1"/>
  <c r="Q32" i="8" s="1"/>
  <c r="P15" i="8"/>
  <c r="P18" i="8" s="1"/>
  <c r="P25" i="8" s="1"/>
  <c r="P32" i="8" s="1"/>
  <c r="O15" i="8"/>
  <c r="O18" i="8" s="1"/>
  <c r="O25" i="8" s="1"/>
  <c r="O32" i="8" s="1"/>
  <c r="N15" i="8"/>
  <c r="N18" i="8" s="1"/>
  <c r="N25" i="8" s="1"/>
  <c r="N32" i="8" s="1"/>
  <c r="M15" i="8"/>
  <c r="M18" i="8" s="1"/>
  <c r="M25" i="8" s="1"/>
  <c r="M32" i="8" s="1"/>
  <c r="L15" i="8"/>
  <c r="L18" i="8" s="1"/>
  <c r="L25" i="8" s="1"/>
  <c r="L32" i="8" s="1"/>
  <c r="K15" i="8"/>
  <c r="K18" i="8" s="1"/>
  <c r="K25" i="8" s="1"/>
  <c r="K32" i="8" s="1"/>
  <c r="J15" i="8"/>
  <c r="J18" i="8" s="1"/>
  <c r="J25" i="8" s="1"/>
  <c r="J32" i="8" s="1"/>
  <c r="I15" i="8"/>
  <c r="I18" i="8" s="1"/>
  <c r="I25" i="8" s="1"/>
  <c r="I32" i="8" s="1"/>
  <c r="H15" i="8"/>
  <c r="H18" i="8" s="1"/>
  <c r="H25" i="8" s="1"/>
  <c r="H32" i="8" s="1"/>
  <c r="G18" i="8"/>
  <c r="G25" i="8" s="1"/>
  <c r="G32" i="8" s="1"/>
  <c r="F15" i="8"/>
  <c r="F18" i="8" s="1"/>
  <c r="F25" i="8" s="1"/>
  <c r="F32" i="8" s="1"/>
  <c r="E15" i="8"/>
  <c r="E18" i="8" s="1"/>
  <c r="E25" i="8" s="1"/>
  <c r="E32" i="8" s="1"/>
  <c r="D15" i="8"/>
  <c r="D25" i="8" s="1"/>
  <c r="D32" i="8" s="1"/>
  <c r="C15" i="8"/>
  <c r="C9" i="8"/>
  <c r="C10" i="8" s="1"/>
  <c r="D7" i="8"/>
  <c r="C46" i="7"/>
  <c r="G16" i="7"/>
  <c r="G22" i="7" s="1"/>
  <c r="C9" i="7"/>
  <c r="C10" i="7" s="1"/>
  <c r="D15" i="7"/>
  <c r="D21" i="7" s="1"/>
  <c r="E15" i="7"/>
  <c r="E21" i="7" s="1"/>
  <c r="F15" i="7"/>
  <c r="F21" i="7" s="1"/>
  <c r="G15" i="7"/>
  <c r="G21" i="7" s="1"/>
  <c r="H15" i="7"/>
  <c r="H21" i="7" s="1"/>
  <c r="I15" i="7"/>
  <c r="I21" i="7" s="1"/>
  <c r="J15" i="7"/>
  <c r="J21" i="7" s="1"/>
  <c r="K15" i="7"/>
  <c r="K21" i="7" s="1"/>
  <c r="L15" i="7"/>
  <c r="L21" i="7" s="1"/>
  <c r="M15" i="7"/>
  <c r="M21" i="7" s="1"/>
  <c r="N15" i="7"/>
  <c r="N21" i="7" s="1"/>
  <c r="O15" i="7"/>
  <c r="O21" i="7" s="1"/>
  <c r="P15" i="7"/>
  <c r="P21" i="7" s="1"/>
  <c r="Q15" i="7"/>
  <c r="Q21" i="7" s="1"/>
  <c r="R15" i="7"/>
  <c r="R21" i="7" s="1"/>
  <c r="S15" i="7"/>
  <c r="S21" i="7" s="1"/>
  <c r="T15" i="7"/>
  <c r="T21" i="7" s="1"/>
  <c r="U15" i="7"/>
  <c r="U21" i="7" s="1"/>
  <c r="V15" i="7"/>
  <c r="V21" i="7" s="1"/>
  <c r="W15" i="7"/>
  <c r="W21" i="7" s="1"/>
  <c r="X15" i="7"/>
  <c r="X21" i="7" s="1"/>
  <c r="Y15" i="7"/>
  <c r="Y21" i="7" s="1"/>
  <c r="Z15" i="7"/>
  <c r="Z21" i="7" s="1"/>
  <c r="AA15" i="7"/>
  <c r="AA21" i="7" s="1"/>
  <c r="AB15" i="7"/>
  <c r="AB21" i="7" s="1"/>
  <c r="AC15" i="7"/>
  <c r="AC21" i="7" s="1"/>
  <c r="AD15" i="7"/>
  <c r="AD21" i="7" s="1"/>
  <c r="AE15" i="7"/>
  <c r="AE21" i="7" s="1"/>
  <c r="AF15" i="7"/>
  <c r="AF21" i="7" s="1"/>
  <c r="AG15" i="7"/>
  <c r="AG21" i="7" s="1"/>
  <c r="AH15" i="7"/>
  <c r="AH21" i="7" s="1"/>
  <c r="AI15" i="7"/>
  <c r="AI21" i="7" s="1"/>
  <c r="AJ15" i="7"/>
  <c r="AJ21" i="7" s="1"/>
  <c r="AK15" i="7"/>
  <c r="AK21" i="7" s="1"/>
  <c r="AL15" i="7"/>
  <c r="AL21" i="7" s="1"/>
  <c r="AM15" i="7"/>
  <c r="AM21" i="7" s="1"/>
  <c r="AN15" i="7"/>
  <c r="AN21" i="7" s="1"/>
  <c r="AO15" i="7"/>
  <c r="AO21" i="7" s="1"/>
  <c r="AP15" i="7"/>
  <c r="AP21" i="7" s="1"/>
  <c r="AQ15" i="7"/>
  <c r="AQ21" i="7" s="1"/>
  <c r="AR15" i="7"/>
  <c r="AR21" i="7" s="1"/>
  <c r="AS15" i="7"/>
  <c r="AS21" i="7" s="1"/>
  <c r="AT15" i="7"/>
  <c r="AT21" i="7" s="1"/>
  <c r="AU15" i="7"/>
  <c r="AU21" i="7" s="1"/>
  <c r="AV15" i="7"/>
  <c r="AV21" i="7" s="1"/>
  <c r="AW15" i="7"/>
  <c r="AW21" i="7" s="1"/>
  <c r="AX15" i="7"/>
  <c r="AX21" i="7" s="1"/>
  <c r="AY15" i="7"/>
  <c r="AY21" i="7" s="1"/>
  <c r="AZ15" i="7"/>
  <c r="AZ21" i="7" s="1"/>
  <c r="BA15" i="7"/>
  <c r="BA21" i="7" s="1"/>
  <c r="BB15" i="7"/>
  <c r="BB21" i="7" s="1"/>
  <c r="BC15" i="7"/>
  <c r="BC21" i="7" s="1"/>
  <c r="BD15" i="7"/>
  <c r="BD21" i="7" s="1"/>
  <c r="BE15" i="7"/>
  <c r="BE21" i="7" s="1"/>
  <c r="BF15" i="7"/>
  <c r="BF21" i="7" s="1"/>
  <c r="BG15" i="7"/>
  <c r="BG21" i="7" s="1"/>
  <c r="BH15" i="7"/>
  <c r="BH21" i="7" s="1"/>
  <c r="BI15" i="7"/>
  <c r="BI21" i="7" s="1"/>
  <c r="BJ15" i="7"/>
  <c r="BJ21" i="7" s="1"/>
  <c r="BK15" i="7"/>
  <c r="BK21" i="7" s="1"/>
  <c r="BL15" i="7"/>
  <c r="BL21" i="7" s="1"/>
  <c r="BM15" i="7"/>
  <c r="BM21" i="7" s="1"/>
  <c r="BN15" i="7"/>
  <c r="BN21" i="7" s="1"/>
  <c r="BO15" i="7"/>
  <c r="BO21" i="7" s="1"/>
  <c r="BP15" i="7"/>
  <c r="BP21" i="7" s="1"/>
  <c r="BQ15" i="7"/>
  <c r="BQ21" i="7" s="1"/>
  <c r="BR15" i="7"/>
  <c r="BR21" i="7" s="1"/>
  <c r="BS15" i="7"/>
  <c r="BS21" i="7" s="1"/>
  <c r="BT15" i="7"/>
  <c r="BT21" i="7" s="1"/>
  <c r="BU15" i="7"/>
  <c r="BU21" i="7" s="1"/>
  <c r="BV15" i="7"/>
  <c r="BV21" i="7" s="1"/>
  <c r="BW15" i="7"/>
  <c r="BW21" i="7" s="1"/>
  <c r="BX15" i="7"/>
  <c r="BX21" i="7" s="1"/>
  <c r="BY15" i="7"/>
  <c r="BY21" i="7" s="1"/>
  <c r="C15" i="7"/>
  <c r="C21" i="7" s="1"/>
  <c r="BY17" i="7"/>
  <c r="BY23" i="7" s="1"/>
  <c r="BX17" i="7"/>
  <c r="BX23" i="7" s="1"/>
  <c r="BW17" i="7"/>
  <c r="BW23" i="7" s="1"/>
  <c r="BV17" i="7"/>
  <c r="BV23" i="7" s="1"/>
  <c r="BU17" i="7"/>
  <c r="BU23" i="7" s="1"/>
  <c r="BT17" i="7"/>
  <c r="BT23" i="7" s="1"/>
  <c r="BS17" i="7"/>
  <c r="BS23" i="7" s="1"/>
  <c r="BR17" i="7"/>
  <c r="BR23" i="7" s="1"/>
  <c r="BQ17" i="7"/>
  <c r="BQ23" i="7" s="1"/>
  <c r="BP17" i="7"/>
  <c r="BP23" i="7" s="1"/>
  <c r="BO17" i="7"/>
  <c r="BO23" i="7" s="1"/>
  <c r="BN17" i="7"/>
  <c r="BN23" i="7" s="1"/>
  <c r="BM17" i="7"/>
  <c r="BM23" i="7" s="1"/>
  <c r="BL17" i="7"/>
  <c r="BL23" i="7" s="1"/>
  <c r="BK17" i="7"/>
  <c r="BK23" i="7" s="1"/>
  <c r="BJ17" i="7"/>
  <c r="BJ23" i="7" s="1"/>
  <c r="BI17" i="7"/>
  <c r="BI23" i="7" s="1"/>
  <c r="BH17" i="7"/>
  <c r="BH23" i="7" s="1"/>
  <c r="BG17" i="7"/>
  <c r="BG23" i="7" s="1"/>
  <c r="BF17" i="7"/>
  <c r="BF23" i="7" s="1"/>
  <c r="BE17" i="7"/>
  <c r="BE23" i="7" s="1"/>
  <c r="BD17" i="7"/>
  <c r="BD23" i="7" s="1"/>
  <c r="BC17" i="7"/>
  <c r="BC23" i="7" s="1"/>
  <c r="BB17" i="7"/>
  <c r="BB23" i="7" s="1"/>
  <c r="BA17" i="7"/>
  <c r="BA23" i="7" s="1"/>
  <c r="AZ17" i="7"/>
  <c r="AZ23" i="7" s="1"/>
  <c r="AY17" i="7"/>
  <c r="AY23" i="7" s="1"/>
  <c r="AX17" i="7"/>
  <c r="AX23" i="7" s="1"/>
  <c r="AW17" i="7"/>
  <c r="AW23" i="7" s="1"/>
  <c r="AV17" i="7"/>
  <c r="AV23" i="7" s="1"/>
  <c r="AU17" i="7"/>
  <c r="AU23" i="7" s="1"/>
  <c r="AT17" i="7"/>
  <c r="AT23" i="7" s="1"/>
  <c r="AS17" i="7"/>
  <c r="AS23" i="7" s="1"/>
  <c r="AR17" i="7"/>
  <c r="AR23" i="7" s="1"/>
  <c r="AQ17" i="7"/>
  <c r="AQ23" i="7" s="1"/>
  <c r="AP17" i="7"/>
  <c r="AP23" i="7" s="1"/>
  <c r="AO17" i="7"/>
  <c r="AO23" i="7" s="1"/>
  <c r="AN17" i="7"/>
  <c r="AN23" i="7" s="1"/>
  <c r="AM17" i="7"/>
  <c r="AM23" i="7" s="1"/>
  <c r="AL17" i="7"/>
  <c r="AL23" i="7" s="1"/>
  <c r="AK17" i="7"/>
  <c r="AK23" i="7" s="1"/>
  <c r="AJ17" i="7"/>
  <c r="AJ23" i="7" s="1"/>
  <c r="AI17" i="7"/>
  <c r="AI23" i="7" s="1"/>
  <c r="AH17" i="7"/>
  <c r="AH23" i="7" s="1"/>
  <c r="AG17" i="7"/>
  <c r="AG23" i="7" s="1"/>
  <c r="AF17" i="7"/>
  <c r="AF23" i="7" s="1"/>
  <c r="AE17" i="7"/>
  <c r="AE23" i="7" s="1"/>
  <c r="AD17" i="7"/>
  <c r="AD23" i="7" s="1"/>
  <c r="AC17" i="7"/>
  <c r="AC23" i="7" s="1"/>
  <c r="AB17" i="7"/>
  <c r="AB23" i="7" s="1"/>
  <c r="AA17" i="7"/>
  <c r="AA23" i="7" s="1"/>
  <c r="Z17" i="7"/>
  <c r="Z23" i="7" s="1"/>
  <c r="Y17" i="7"/>
  <c r="Y23" i="7" s="1"/>
  <c r="X17" i="7"/>
  <c r="X23" i="7" s="1"/>
  <c r="W17" i="7"/>
  <c r="W23" i="7" s="1"/>
  <c r="V17" i="7"/>
  <c r="V23" i="7" s="1"/>
  <c r="U17" i="7"/>
  <c r="U23" i="7" s="1"/>
  <c r="T17" i="7"/>
  <c r="T23" i="7" s="1"/>
  <c r="S17" i="7"/>
  <c r="S23" i="7" s="1"/>
  <c r="R17" i="7"/>
  <c r="R23" i="7" s="1"/>
  <c r="Q17" i="7"/>
  <c r="Q23" i="7" s="1"/>
  <c r="P17" i="7"/>
  <c r="P23" i="7" s="1"/>
  <c r="O17" i="7"/>
  <c r="O23" i="7" s="1"/>
  <c r="N17" i="7"/>
  <c r="N23" i="7" s="1"/>
  <c r="M17" i="7"/>
  <c r="M23" i="7" s="1"/>
  <c r="L17" i="7"/>
  <c r="L23" i="7" s="1"/>
  <c r="K17" i="7"/>
  <c r="K23" i="7" s="1"/>
  <c r="J17" i="7"/>
  <c r="J23" i="7" s="1"/>
  <c r="I17" i="7"/>
  <c r="I23" i="7" s="1"/>
  <c r="H17" i="7"/>
  <c r="H23" i="7" s="1"/>
  <c r="G17" i="7"/>
  <c r="F17" i="7"/>
  <c r="F23" i="7" s="1"/>
  <c r="E17" i="7"/>
  <c r="E23" i="7" s="1"/>
  <c r="D17" i="7"/>
  <c r="D23" i="7" s="1"/>
  <c r="C17" i="7"/>
  <c r="C23" i="7" s="1"/>
  <c r="BY16" i="7"/>
  <c r="BY22" i="7" s="1"/>
  <c r="BX16" i="7"/>
  <c r="BX22" i="7" s="1"/>
  <c r="BW16" i="7"/>
  <c r="BW22" i="7" s="1"/>
  <c r="BV16" i="7"/>
  <c r="BV22" i="7" s="1"/>
  <c r="BU16" i="7"/>
  <c r="BU22" i="7" s="1"/>
  <c r="BT16" i="7"/>
  <c r="BT22" i="7" s="1"/>
  <c r="BS16" i="7"/>
  <c r="BS22" i="7" s="1"/>
  <c r="BR16" i="7"/>
  <c r="BR22" i="7" s="1"/>
  <c r="BQ16" i="7"/>
  <c r="BQ22" i="7" s="1"/>
  <c r="BP16" i="7"/>
  <c r="BP22" i="7" s="1"/>
  <c r="BO16" i="7"/>
  <c r="BO22" i="7" s="1"/>
  <c r="BN16" i="7"/>
  <c r="BN22" i="7" s="1"/>
  <c r="BM16" i="7"/>
  <c r="BM22" i="7" s="1"/>
  <c r="BL16" i="7"/>
  <c r="BL22" i="7" s="1"/>
  <c r="BK16" i="7"/>
  <c r="BK22" i="7" s="1"/>
  <c r="BJ16" i="7"/>
  <c r="BJ22" i="7" s="1"/>
  <c r="BI16" i="7"/>
  <c r="BI22" i="7" s="1"/>
  <c r="BH16" i="7"/>
  <c r="BH22" i="7" s="1"/>
  <c r="BG16" i="7"/>
  <c r="BG22" i="7" s="1"/>
  <c r="BF16" i="7"/>
  <c r="BF22" i="7" s="1"/>
  <c r="BE16" i="7"/>
  <c r="BE22" i="7" s="1"/>
  <c r="BD16" i="7"/>
  <c r="BD22" i="7" s="1"/>
  <c r="BC16" i="7"/>
  <c r="BC22" i="7" s="1"/>
  <c r="BB16" i="7"/>
  <c r="BB22" i="7" s="1"/>
  <c r="BA16" i="7"/>
  <c r="BA22" i="7" s="1"/>
  <c r="AZ16" i="7"/>
  <c r="AZ22" i="7" s="1"/>
  <c r="AY16" i="7"/>
  <c r="AY22" i="7" s="1"/>
  <c r="AX16" i="7"/>
  <c r="AX22" i="7" s="1"/>
  <c r="AW16" i="7"/>
  <c r="AW22" i="7" s="1"/>
  <c r="AV16" i="7"/>
  <c r="AV22" i="7" s="1"/>
  <c r="AU16" i="7"/>
  <c r="AU22" i="7" s="1"/>
  <c r="AT16" i="7"/>
  <c r="AT22" i="7" s="1"/>
  <c r="AS16" i="7"/>
  <c r="AS22" i="7" s="1"/>
  <c r="AR16" i="7"/>
  <c r="AR22" i="7" s="1"/>
  <c r="AQ16" i="7"/>
  <c r="AQ22" i="7" s="1"/>
  <c r="AP16" i="7"/>
  <c r="AP22" i="7" s="1"/>
  <c r="AO16" i="7"/>
  <c r="AO22" i="7" s="1"/>
  <c r="AN16" i="7"/>
  <c r="AN22" i="7" s="1"/>
  <c r="AM16" i="7"/>
  <c r="AM22" i="7" s="1"/>
  <c r="AL16" i="7"/>
  <c r="AL22" i="7" s="1"/>
  <c r="AK16" i="7"/>
  <c r="AK22" i="7" s="1"/>
  <c r="AJ16" i="7"/>
  <c r="AJ22" i="7" s="1"/>
  <c r="AI16" i="7"/>
  <c r="AI22" i="7" s="1"/>
  <c r="AH16" i="7"/>
  <c r="AH22" i="7" s="1"/>
  <c r="AG16" i="7"/>
  <c r="AG22" i="7" s="1"/>
  <c r="AF16" i="7"/>
  <c r="AF22" i="7" s="1"/>
  <c r="AE16" i="7"/>
  <c r="AE22" i="7" s="1"/>
  <c r="AD16" i="7"/>
  <c r="AD22" i="7" s="1"/>
  <c r="AC16" i="7"/>
  <c r="AC22" i="7" s="1"/>
  <c r="AB16" i="7"/>
  <c r="AB22" i="7" s="1"/>
  <c r="AA16" i="7"/>
  <c r="AA22" i="7" s="1"/>
  <c r="Z16" i="7"/>
  <c r="Z22" i="7" s="1"/>
  <c r="Y16" i="7"/>
  <c r="Y22" i="7" s="1"/>
  <c r="X16" i="7"/>
  <c r="X22" i="7" s="1"/>
  <c r="W16" i="7"/>
  <c r="W22" i="7" s="1"/>
  <c r="V16" i="7"/>
  <c r="V22" i="7" s="1"/>
  <c r="U16" i="7"/>
  <c r="U22" i="7" s="1"/>
  <c r="T16" i="7"/>
  <c r="T22" i="7" s="1"/>
  <c r="S16" i="7"/>
  <c r="S22" i="7" s="1"/>
  <c r="R16" i="7"/>
  <c r="R22" i="7" s="1"/>
  <c r="Q16" i="7"/>
  <c r="Q22" i="7" s="1"/>
  <c r="P16" i="7"/>
  <c r="P22" i="7" s="1"/>
  <c r="O16" i="7"/>
  <c r="O22" i="7" s="1"/>
  <c r="N16" i="7"/>
  <c r="N22" i="7" s="1"/>
  <c r="M16" i="7"/>
  <c r="M22" i="7" s="1"/>
  <c r="L16" i="7"/>
  <c r="L22" i="7" s="1"/>
  <c r="K16" i="7"/>
  <c r="K22" i="7" s="1"/>
  <c r="J16" i="7"/>
  <c r="J22" i="7" s="1"/>
  <c r="I16" i="7"/>
  <c r="I22" i="7" s="1"/>
  <c r="H16" i="7"/>
  <c r="H22" i="7" s="1"/>
  <c r="F16" i="7"/>
  <c r="F22" i="7" s="1"/>
  <c r="E16" i="7"/>
  <c r="D16" i="7"/>
  <c r="D22" i="7" s="1"/>
  <c r="C16" i="7"/>
  <c r="C22" i="7" s="1"/>
  <c r="D7" i="7"/>
  <c r="D8" i="7" s="1"/>
  <c r="D9" i="7" s="1"/>
  <c r="C22" i="8" l="1"/>
  <c r="D22" i="8"/>
  <c r="E22" i="8"/>
  <c r="F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D8" i="8"/>
  <c r="D9" i="8" s="1"/>
  <c r="E7" i="8"/>
  <c r="C11" i="8"/>
  <c r="D10" i="8"/>
  <c r="C29" i="8"/>
  <c r="C23" i="8"/>
  <c r="C30" i="8" s="1"/>
  <c r="C25" i="8"/>
  <c r="C32" i="8" s="1"/>
  <c r="D23" i="8"/>
  <c r="E23" i="8"/>
  <c r="F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C31" i="8"/>
  <c r="G18" i="7"/>
  <c r="G24" i="7" s="1"/>
  <c r="E18" i="7"/>
  <c r="E24" i="7" s="1"/>
  <c r="D10" i="7"/>
  <c r="D11" i="7" s="1"/>
  <c r="E22" i="7"/>
  <c r="G23" i="7"/>
  <c r="C18" i="7"/>
  <c r="C24" i="7" s="1"/>
  <c r="C30" i="7" s="1"/>
  <c r="F18" i="7"/>
  <c r="F24" i="7" s="1"/>
  <c r="N18" i="7"/>
  <c r="N24" i="7" s="1"/>
  <c r="V18" i="7"/>
  <c r="V24" i="7" s="1"/>
  <c r="AD18" i="7"/>
  <c r="AD24" i="7" s="1"/>
  <c r="AL18" i="7"/>
  <c r="AL24" i="7" s="1"/>
  <c r="AT18" i="7"/>
  <c r="AT24" i="7" s="1"/>
  <c r="BB18" i="7"/>
  <c r="BB24" i="7" s="1"/>
  <c r="BJ18" i="7"/>
  <c r="BJ24" i="7" s="1"/>
  <c r="BR18" i="7"/>
  <c r="BR24" i="7" s="1"/>
  <c r="AU18" i="7"/>
  <c r="AU24" i="7" s="1"/>
  <c r="BS18" i="7"/>
  <c r="BS24" i="7" s="1"/>
  <c r="C11" i="7"/>
  <c r="AM18" i="7"/>
  <c r="AM24" i="7" s="1"/>
  <c r="BC18" i="7"/>
  <c r="BC24" i="7" s="1"/>
  <c r="C27" i="7"/>
  <c r="C29" i="7"/>
  <c r="K18" i="7"/>
  <c r="K24" i="7" s="1"/>
  <c r="AI18" i="7"/>
  <c r="AI24" i="7" s="1"/>
  <c r="BO18" i="7"/>
  <c r="BO24" i="7" s="1"/>
  <c r="BW18" i="7"/>
  <c r="BW24" i="7" s="1"/>
  <c r="AQ18" i="7"/>
  <c r="AQ24" i="7" s="1"/>
  <c r="AA18" i="7"/>
  <c r="AA24" i="7" s="1"/>
  <c r="BG18" i="7"/>
  <c r="BG24" i="7" s="1"/>
  <c r="S18" i="7"/>
  <c r="S24" i="7" s="1"/>
  <c r="E7" i="7"/>
  <c r="AY18" i="7"/>
  <c r="AY24" i="7" s="1"/>
  <c r="L18" i="7"/>
  <c r="L24" i="7" s="1"/>
  <c r="U18" i="7"/>
  <c r="U24" i="7" s="1"/>
  <c r="AE18" i="7"/>
  <c r="AE24" i="7" s="1"/>
  <c r="AN18" i="7"/>
  <c r="AN24" i="7" s="1"/>
  <c r="AW18" i="7"/>
  <c r="AW24" i="7" s="1"/>
  <c r="BF18" i="7"/>
  <c r="BF24" i="7" s="1"/>
  <c r="D18" i="7"/>
  <c r="D24" i="7" s="1"/>
  <c r="M18" i="7"/>
  <c r="M24" i="7" s="1"/>
  <c r="W18" i="7"/>
  <c r="W24" i="7" s="1"/>
  <c r="AF18" i="7"/>
  <c r="AF24" i="7" s="1"/>
  <c r="AO18" i="7"/>
  <c r="AO24" i="7" s="1"/>
  <c r="AX18" i="7"/>
  <c r="AX24" i="7" s="1"/>
  <c r="BP18" i="7"/>
  <c r="BP24" i="7" s="1"/>
  <c r="O18" i="7"/>
  <c r="O24" i="7" s="1"/>
  <c r="X18" i="7"/>
  <c r="X24" i="7" s="1"/>
  <c r="AG18" i="7"/>
  <c r="AG24" i="7" s="1"/>
  <c r="AP18" i="7"/>
  <c r="AP24" i="7" s="1"/>
  <c r="BH18" i="7"/>
  <c r="BH24" i="7" s="1"/>
  <c r="P18" i="7"/>
  <c r="P24" i="7" s="1"/>
  <c r="Y18" i="7"/>
  <c r="Y24" i="7" s="1"/>
  <c r="AH18" i="7"/>
  <c r="AH24" i="7" s="1"/>
  <c r="AZ18" i="7"/>
  <c r="AZ24" i="7" s="1"/>
  <c r="BI18" i="7"/>
  <c r="BI24" i="7" s="1"/>
  <c r="BT18" i="7"/>
  <c r="BT24" i="7" s="1"/>
  <c r="BQ18" i="7"/>
  <c r="BQ24" i="7" s="1"/>
  <c r="BY18" i="7"/>
  <c r="BY24" i="7" s="1"/>
  <c r="H18" i="7"/>
  <c r="H24" i="7" s="1"/>
  <c r="Q18" i="7"/>
  <c r="Q24" i="7" s="1"/>
  <c r="Z18" i="7"/>
  <c r="Z24" i="7" s="1"/>
  <c r="AR18" i="7"/>
  <c r="AR24" i="7" s="1"/>
  <c r="BA18" i="7"/>
  <c r="BA24" i="7" s="1"/>
  <c r="BK18" i="7"/>
  <c r="BK24" i="7" s="1"/>
  <c r="BU18" i="7"/>
  <c r="BU24" i="7" s="1"/>
  <c r="I18" i="7"/>
  <c r="I24" i="7" s="1"/>
  <c r="R18" i="7"/>
  <c r="R24" i="7" s="1"/>
  <c r="AJ18" i="7"/>
  <c r="AJ24" i="7" s="1"/>
  <c r="AS18" i="7"/>
  <c r="AS24" i="7" s="1"/>
  <c r="BL18" i="7"/>
  <c r="BL24" i="7" s="1"/>
  <c r="BV18" i="7"/>
  <c r="BV24" i="7" s="1"/>
  <c r="J18" i="7"/>
  <c r="J24" i="7" s="1"/>
  <c r="AB18" i="7"/>
  <c r="AB24" i="7" s="1"/>
  <c r="AK18" i="7"/>
  <c r="AK24" i="7" s="1"/>
  <c r="BD18" i="7"/>
  <c r="BD24" i="7" s="1"/>
  <c r="BM18" i="7"/>
  <c r="BM24" i="7" s="1"/>
  <c r="T18" i="7"/>
  <c r="T24" i="7" s="1"/>
  <c r="AC18" i="7"/>
  <c r="AC24" i="7" s="1"/>
  <c r="AV18" i="7"/>
  <c r="AV24" i="7" s="1"/>
  <c r="BE18" i="7"/>
  <c r="BE24" i="7" s="1"/>
  <c r="BN18" i="7"/>
  <c r="BN24" i="7" s="1"/>
  <c r="BX18" i="7"/>
  <c r="BX24" i="7" s="1"/>
  <c r="D11" i="8" l="1"/>
  <c r="E8" i="8"/>
  <c r="E9" i="8" s="1"/>
  <c r="E10" i="8" s="1"/>
  <c r="F7" i="8"/>
  <c r="C28" i="7"/>
  <c r="D30" i="7"/>
  <c r="D27" i="7"/>
  <c r="D29" i="7"/>
  <c r="D28" i="7"/>
  <c r="F7" i="7"/>
  <c r="E8" i="7"/>
  <c r="E9" i="7" s="1"/>
  <c r="E10" i="7" s="1"/>
  <c r="E11" i="7" s="1"/>
  <c r="O14" i="1"/>
  <c r="O15" i="1"/>
  <c r="O22" i="1"/>
  <c r="O23" i="1"/>
  <c r="O30" i="1"/>
  <c r="O31" i="1"/>
  <c r="O38" i="1"/>
  <c r="O39" i="1"/>
  <c r="O46" i="1"/>
  <c r="O47" i="1"/>
  <c r="O54" i="1"/>
  <c r="O55" i="1"/>
  <c r="O62" i="1"/>
  <c r="O63" i="1"/>
  <c r="O70" i="1"/>
  <c r="O71" i="1"/>
  <c r="O78" i="1"/>
  <c r="O79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7" i="1"/>
  <c r="L8" i="1"/>
  <c r="O8" i="1" s="1"/>
  <c r="L9" i="1"/>
  <c r="O9" i="1" s="1"/>
  <c r="L10" i="1"/>
  <c r="O10" i="1" s="1"/>
  <c r="L11" i="1"/>
  <c r="O11" i="1" s="1"/>
  <c r="L12" i="1"/>
  <c r="O12" i="1" s="1"/>
  <c r="L13" i="1"/>
  <c r="O13" i="1" s="1"/>
  <c r="L14" i="1"/>
  <c r="L15" i="1"/>
  <c r="L16" i="1"/>
  <c r="O16" i="1" s="1"/>
  <c r="L17" i="1"/>
  <c r="O17" i="1" s="1"/>
  <c r="L18" i="1"/>
  <c r="O18" i="1" s="1"/>
  <c r="L19" i="1"/>
  <c r="O19" i="1" s="1"/>
  <c r="L20" i="1"/>
  <c r="O20" i="1" s="1"/>
  <c r="L21" i="1"/>
  <c r="O21" i="1" s="1"/>
  <c r="L22" i="1"/>
  <c r="L23" i="1"/>
  <c r="L24" i="1"/>
  <c r="O24" i="1" s="1"/>
  <c r="L25" i="1"/>
  <c r="O25" i="1" s="1"/>
  <c r="L26" i="1"/>
  <c r="O26" i="1" s="1"/>
  <c r="L27" i="1"/>
  <c r="O27" i="1" s="1"/>
  <c r="L28" i="1"/>
  <c r="O28" i="1" s="1"/>
  <c r="L29" i="1"/>
  <c r="O29" i="1" s="1"/>
  <c r="L30" i="1"/>
  <c r="L31" i="1"/>
  <c r="L32" i="1"/>
  <c r="O32" i="1" s="1"/>
  <c r="L33" i="1"/>
  <c r="O33" i="1" s="1"/>
  <c r="L34" i="1"/>
  <c r="O34" i="1" s="1"/>
  <c r="L35" i="1"/>
  <c r="O35" i="1" s="1"/>
  <c r="L36" i="1"/>
  <c r="O36" i="1" s="1"/>
  <c r="L37" i="1"/>
  <c r="O37" i="1" s="1"/>
  <c r="L38" i="1"/>
  <c r="L39" i="1"/>
  <c r="L40" i="1"/>
  <c r="O40" i="1" s="1"/>
  <c r="L41" i="1"/>
  <c r="O41" i="1" s="1"/>
  <c r="L42" i="1"/>
  <c r="O42" i="1" s="1"/>
  <c r="L43" i="1"/>
  <c r="O43" i="1" s="1"/>
  <c r="L44" i="1"/>
  <c r="O44" i="1" s="1"/>
  <c r="L45" i="1"/>
  <c r="O45" i="1" s="1"/>
  <c r="L46" i="1"/>
  <c r="L47" i="1"/>
  <c r="L48" i="1"/>
  <c r="O48" i="1" s="1"/>
  <c r="L49" i="1"/>
  <c r="O49" i="1" s="1"/>
  <c r="L50" i="1"/>
  <c r="O50" i="1" s="1"/>
  <c r="L51" i="1"/>
  <c r="O51" i="1" s="1"/>
  <c r="L52" i="1"/>
  <c r="O52" i="1" s="1"/>
  <c r="L53" i="1"/>
  <c r="O53" i="1" s="1"/>
  <c r="L54" i="1"/>
  <c r="L55" i="1"/>
  <c r="L56" i="1"/>
  <c r="O56" i="1" s="1"/>
  <c r="L57" i="1"/>
  <c r="O57" i="1" s="1"/>
  <c r="L58" i="1"/>
  <c r="O58" i="1" s="1"/>
  <c r="L59" i="1"/>
  <c r="O59" i="1" s="1"/>
  <c r="L60" i="1"/>
  <c r="O60" i="1" s="1"/>
  <c r="L61" i="1"/>
  <c r="O61" i="1" s="1"/>
  <c r="L62" i="1"/>
  <c r="L63" i="1"/>
  <c r="L64" i="1"/>
  <c r="O64" i="1" s="1"/>
  <c r="L65" i="1"/>
  <c r="O65" i="1" s="1"/>
  <c r="L66" i="1"/>
  <c r="O66" i="1" s="1"/>
  <c r="L67" i="1"/>
  <c r="O67" i="1" s="1"/>
  <c r="L68" i="1"/>
  <c r="O68" i="1" s="1"/>
  <c r="L69" i="1"/>
  <c r="O69" i="1" s="1"/>
  <c r="L70" i="1"/>
  <c r="L71" i="1"/>
  <c r="L72" i="1"/>
  <c r="O72" i="1" s="1"/>
  <c r="L73" i="1"/>
  <c r="O73" i="1" s="1"/>
  <c r="L74" i="1"/>
  <c r="O74" i="1" s="1"/>
  <c r="L75" i="1"/>
  <c r="O75" i="1" s="1"/>
  <c r="L76" i="1"/>
  <c r="O76" i="1" s="1"/>
  <c r="L77" i="1"/>
  <c r="O77" i="1" s="1"/>
  <c r="L78" i="1"/>
  <c r="L79" i="1"/>
  <c r="L80" i="1"/>
  <c r="O80" i="1" s="1"/>
  <c r="L81" i="1"/>
  <c r="O81" i="1" s="1"/>
  <c r="L82" i="1"/>
  <c r="O82" i="1" s="1"/>
  <c r="L83" i="1"/>
  <c r="O83" i="1" s="1"/>
  <c r="L84" i="1"/>
  <c r="O84" i="1" s="1"/>
  <c r="L7" i="1"/>
  <c r="O7" i="1" s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K7" i="1"/>
  <c r="J7" i="1"/>
  <c r="F8" i="8" l="1"/>
  <c r="F9" i="8" s="1"/>
  <c r="G7" i="8"/>
  <c r="E11" i="8"/>
  <c r="F10" i="8"/>
  <c r="D29" i="8"/>
  <c r="D31" i="8"/>
  <c r="D30" i="8"/>
  <c r="F8" i="7"/>
  <c r="F9" i="7" s="1"/>
  <c r="F10" i="7" s="1"/>
  <c r="F11" i="7" s="1"/>
  <c r="G7" i="7"/>
  <c r="F11" i="8" l="1"/>
  <c r="E29" i="8"/>
  <c r="E31" i="8"/>
  <c r="E30" i="8"/>
  <c r="G8" i="8"/>
  <c r="G9" i="8" s="1"/>
  <c r="G10" i="8" s="1"/>
  <c r="H7" i="8"/>
  <c r="G8" i="7"/>
  <c r="G9" i="7" s="1"/>
  <c r="G10" i="7" s="1"/>
  <c r="H7" i="7"/>
  <c r="E28" i="7"/>
  <c r="E27" i="7"/>
  <c r="E29" i="7"/>
  <c r="E30" i="7"/>
  <c r="H8" i="8" l="1"/>
  <c r="H9" i="8" s="1"/>
  <c r="I7" i="8"/>
  <c r="G11" i="8"/>
  <c r="H10" i="8"/>
  <c r="F29" i="8"/>
  <c r="F31" i="8"/>
  <c r="F30" i="8"/>
  <c r="G11" i="7"/>
  <c r="G27" i="7" s="1"/>
  <c r="H8" i="7"/>
  <c r="H9" i="7" s="1"/>
  <c r="H10" i="7" s="1"/>
  <c r="I7" i="7"/>
  <c r="F29" i="7"/>
  <c r="F30" i="7"/>
  <c r="F27" i="7"/>
  <c r="F28" i="7"/>
  <c r="H11" i="8" l="1"/>
  <c r="G29" i="8"/>
  <c r="G31" i="8"/>
  <c r="I8" i="8"/>
  <c r="I9" i="8" s="1"/>
  <c r="I10" i="8" s="1"/>
  <c r="J7" i="8"/>
  <c r="H11" i="7"/>
  <c r="I8" i="7"/>
  <c r="I9" i="7" s="1"/>
  <c r="I10" i="7" s="1"/>
  <c r="J7" i="7"/>
  <c r="G30" i="7"/>
  <c r="G29" i="7"/>
  <c r="G28" i="7"/>
  <c r="J8" i="8" l="1"/>
  <c r="J9" i="8" s="1"/>
  <c r="K7" i="8"/>
  <c r="I11" i="8"/>
  <c r="J10" i="8"/>
  <c r="H29" i="8"/>
  <c r="H31" i="8"/>
  <c r="H30" i="8"/>
  <c r="K7" i="7"/>
  <c r="J8" i="7"/>
  <c r="J9" i="7" s="1"/>
  <c r="J10" i="7" s="1"/>
  <c r="I11" i="7"/>
  <c r="H27" i="7"/>
  <c r="H28" i="7"/>
  <c r="H29" i="7"/>
  <c r="H30" i="7"/>
  <c r="J11" i="8" l="1"/>
  <c r="I29" i="8"/>
  <c r="I31" i="8"/>
  <c r="I30" i="8"/>
  <c r="K8" i="8"/>
  <c r="K9" i="8" s="1"/>
  <c r="K10" i="8" s="1"/>
  <c r="L7" i="8"/>
  <c r="I29" i="7"/>
  <c r="I28" i="7"/>
  <c r="I27" i="7"/>
  <c r="I30" i="7"/>
  <c r="K8" i="7"/>
  <c r="K9" i="7" s="1"/>
  <c r="K10" i="7" s="1"/>
  <c r="L7" i="7"/>
  <c r="J11" i="7"/>
  <c r="L8" i="8" l="1"/>
  <c r="L9" i="8" s="1"/>
  <c r="M7" i="8"/>
  <c r="K11" i="8"/>
  <c r="L10" i="8"/>
  <c r="J29" i="8"/>
  <c r="J31" i="8"/>
  <c r="J30" i="8"/>
  <c r="K11" i="7"/>
  <c r="J28" i="7"/>
  <c r="J29" i="7"/>
  <c r="J27" i="7"/>
  <c r="J30" i="7"/>
  <c r="M7" i="7"/>
  <c r="L8" i="7"/>
  <c r="L9" i="7" s="1"/>
  <c r="L10" i="7" s="1"/>
  <c r="L11" i="8" l="1"/>
  <c r="K29" i="8"/>
  <c r="K31" i="8"/>
  <c r="K30" i="8"/>
  <c r="M8" i="8"/>
  <c r="M9" i="8" s="1"/>
  <c r="M10" i="8" s="1"/>
  <c r="N7" i="8"/>
  <c r="L11" i="7"/>
  <c r="K27" i="7"/>
  <c r="K29" i="7"/>
  <c r="K30" i="7"/>
  <c r="K28" i="7"/>
  <c r="N7" i="7"/>
  <c r="M8" i="7"/>
  <c r="M9" i="7" s="1"/>
  <c r="M10" i="7" s="1"/>
  <c r="N8" i="8" l="1"/>
  <c r="N9" i="8" s="1"/>
  <c r="O7" i="8"/>
  <c r="M11" i="8"/>
  <c r="N10" i="8"/>
  <c r="L29" i="8"/>
  <c r="L31" i="8"/>
  <c r="L30" i="8"/>
  <c r="M11" i="7"/>
  <c r="L27" i="7"/>
  <c r="L29" i="7"/>
  <c r="L28" i="7"/>
  <c r="L30" i="7"/>
  <c r="O7" i="7"/>
  <c r="N8" i="7"/>
  <c r="N9" i="7" s="1"/>
  <c r="N10" i="7" s="1"/>
  <c r="N11" i="8" l="1"/>
  <c r="M29" i="8"/>
  <c r="M31" i="8"/>
  <c r="M30" i="8"/>
  <c r="O8" i="8"/>
  <c r="O9" i="8" s="1"/>
  <c r="O10" i="8" s="1"/>
  <c r="P7" i="8"/>
  <c r="N11" i="7"/>
  <c r="O8" i="7"/>
  <c r="O9" i="7" s="1"/>
  <c r="O10" i="7" s="1"/>
  <c r="P7" i="7"/>
  <c r="M29" i="7"/>
  <c r="M28" i="7"/>
  <c r="M27" i="7"/>
  <c r="M30" i="7"/>
  <c r="P8" i="8" l="1"/>
  <c r="P9" i="8" s="1"/>
  <c r="Q7" i="8"/>
  <c r="O11" i="8"/>
  <c r="P10" i="8"/>
  <c r="N29" i="8"/>
  <c r="N31" i="8"/>
  <c r="N30" i="8"/>
  <c r="O11" i="7"/>
  <c r="P8" i="7"/>
  <c r="P9" i="7" s="1"/>
  <c r="P10" i="7" s="1"/>
  <c r="Q7" i="7"/>
  <c r="N27" i="7"/>
  <c r="N29" i="7"/>
  <c r="N30" i="7"/>
  <c r="N28" i="7"/>
  <c r="P11" i="8" l="1"/>
  <c r="O29" i="8"/>
  <c r="O31" i="8"/>
  <c r="O30" i="8"/>
  <c r="Q8" i="8"/>
  <c r="Q9" i="8" s="1"/>
  <c r="Q10" i="8" s="1"/>
  <c r="R7" i="8"/>
  <c r="P11" i="7"/>
  <c r="Q8" i="7"/>
  <c r="Q9" i="7" s="1"/>
  <c r="Q10" i="7" s="1"/>
  <c r="R7" i="7"/>
  <c r="O27" i="7"/>
  <c r="O28" i="7"/>
  <c r="O29" i="7"/>
  <c r="O30" i="7"/>
  <c r="R8" i="8" l="1"/>
  <c r="R9" i="8" s="1"/>
  <c r="S7" i="8"/>
  <c r="Q11" i="8"/>
  <c r="R10" i="8"/>
  <c r="P29" i="8"/>
  <c r="P31" i="8"/>
  <c r="P30" i="8"/>
  <c r="Q11" i="7"/>
  <c r="S7" i="7"/>
  <c r="R8" i="7"/>
  <c r="R9" i="7" s="1"/>
  <c r="R10" i="7" s="1"/>
  <c r="P28" i="7"/>
  <c r="P27" i="7"/>
  <c r="P29" i="7"/>
  <c r="P30" i="7"/>
  <c r="R11" i="8" l="1"/>
  <c r="Q29" i="8"/>
  <c r="Q31" i="8"/>
  <c r="Q30" i="8"/>
  <c r="S8" i="8"/>
  <c r="S9" i="8" s="1"/>
  <c r="S10" i="8" s="1"/>
  <c r="T7" i="8"/>
  <c r="R11" i="7"/>
  <c r="S8" i="7"/>
  <c r="S9" i="7" s="1"/>
  <c r="S10" i="7" s="1"/>
  <c r="T7" i="7"/>
  <c r="Q29" i="7"/>
  <c r="Q28" i="7"/>
  <c r="Q27" i="7"/>
  <c r="Q30" i="7"/>
  <c r="T8" i="8" l="1"/>
  <c r="T9" i="8" s="1"/>
  <c r="U7" i="8"/>
  <c r="S11" i="8"/>
  <c r="T10" i="8"/>
  <c r="R29" i="8"/>
  <c r="R31" i="8"/>
  <c r="R30" i="8"/>
  <c r="S11" i="7"/>
  <c r="U7" i="7"/>
  <c r="T8" i="7"/>
  <c r="T9" i="7" s="1"/>
  <c r="T10" i="7" s="1"/>
  <c r="R27" i="7"/>
  <c r="R28" i="7"/>
  <c r="R29" i="7"/>
  <c r="R30" i="7"/>
  <c r="T11" i="8" l="1"/>
  <c r="S29" i="8"/>
  <c r="S31" i="8"/>
  <c r="S30" i="8"/>
  <c r="U8" i="8"/>
  <c r="U9" i="8" s="1"/>
  <c r="U10" i="8" s="1"/>
  <c r="V7" i="8"/>
  <c r="T11" i="7"/>
  <c r="U8" i="7"/>
  <c r="U9" i="7" s="1"/>
  <c r="U10" i="7" s="1"/>
  <c r="V7" i="7"/>
  <c r="S29" i="7"/>
  <c r="S27" i="7"/>
  <c r="S28" i="7"/>
  <c r="S30" i="7"/>
  <c r="V8" i="8" l="1"/>
  <c r="V9" i="8" s="1"/>
  <c r="W7" i="8"/>
  <c r="U11" i="8"/>
  <c r="V10" i="8"/>
  <c r="T29" i="8"/>
  <c r="T31" i="8"/>
  <c r="T30" i="8"/>
  <c r="U11" i="7"/>
  <c r="W7" i="7"/>
  <c r="V8" i="7"/>
  <c r="V9" i="7" s="1"/>
  <c r="V10" i="7" s="1"/>
  <c r="T28" i="7"/>
  <c r="T27" i="7"/>
  <c r="T29" i="7"/>
  <c r="T30" i="7"/>
  <c r="V11" i="8" l="1"/>
  <c r="U29" i="8"/>
  <c r="U31" i="8"/>
  <c r="U30" i="8"/>
  <c r="W8" i="8"/>
  <c r="W9" i="8" s="1"/>
  <c r="W10" i="8" s="1"/>
  <c r="X7" i="8"/>
  <c r="V11" i="7"/>
  <c r="W8" i="7"/>
  <c r="W9" i="7" s="1"/>
  <c r="W10" i="7" s="1"/>
  <c r="X7" i="7"/>
  <c r="U29" i="7"/>
  <c r="U28" i="7"/>
  <c r="U27" i="7"/>
  <c r="U30" i="7"/>
  <c r="X8" i="8" l="1"/>
  <c r="X9" i="8" s="1"/>
  <c r="Y7" i="8"/>
  <c r="W11" i="8"/>
  <c r="X10" i="8"/>
  <c r="V29" i="8"/>
  <c r="V31" i="8"/>
  <c r="V30" i="8"/>
  <c r="W11" i="7"/>
  <c r="Y7" i="7"/>
  <c r="X8" i="7"/>
  <c r="X9" i="7" s="1"/>
  <c r="X10" i="7" s="1"/>
  <c r="V29" i="7"/>
  <c r="V27" i="7"/>
  <c r="V30" i="7"/>
  <c r="V28" i="7"/>
  <c r="X11" i="8" l="1"/>
  <c r="W29" i="8"/>
  <c r="W31" i="8"/>
  <c r="W30" i="8"/>
  <c r="Y8" i="8"/>
  <c r="Y9" i="8" s="1"/>
  <c r="Y10" i="8" s="1"/>
  <c r="Z7" i="8"/>
  <c r="X11" i="7"/>
  <c r="Y8" i="7"/>
  <c r="Y9" i="7" s="1"/>
  <c r="Y10" i="7" s="1"/>
  <c r="Z7" i="7"/>
  <c r="W28" i="7"/>
  <c r="W27" i="7"/>
  <c r="W29" i="7"/>
  <c r="W30" i="7"/>
  <c r="Z8" i="8" l="1"/>
  <c r="Z9" i="8" s="1"/>
  <c r="AA7" i="8"/>
  <c r="Y11" i="8"/>
  <c r="Z10" i="8"/>
  <c r="X29" i="8"/>
  <c r="X31" i="8"/>
  <c r="X30" i="8"/>
  <c r="Y11" i="7"/>
  <c r="AA7" i="7"/>
  <c r="Z8" i="7"/>
  <c r="Z9" i="7" s="1"/>
  <c r="Z10" i="7" s="1"/>
  <c r="X28" i="7"/>
  <c r="X29" i="7"/>
  <c r="X27" i="7"/>
  <c r="X30" i="7"/>
  <c r="Z11" i="8" l="1"/>
  <c r="Y29" i="8"/>
  <c r="Y31" i="8"/>
  <c r="Y30" i="8"/>
  <c r="AA8" i="8"/>
  <c r="AA9" i="8" s="1"/>
  <c r="AA10" i="8" s="1"/>
  <c r="AB7" i="8"/>
  <c r="Z11" i="7"/>
  <c r="AA8" i="7"/>
  <c r="AA9" i="7" s="1"/>
  <c r="AA10" i="7" s="1"/>
  <c r="AB7" i="7"/>
  <c r="Y29" i="7"/>
  <c r="Y28" i="7"/>
  <c r="Y27" i="7"/>
  <c r="Y30" i="7"/>
  <c r="AB8" i="8" l="1"/>
  <c r="AB9" i="8" s="1"/>
  <c r="AC7" i="8"/>
  <c r="AA11" i="8"/>
  <c r="AB10" i="8"/>
  <c r="Z29" i="8"/>
  <c r="Z31" i="8"/>
  <c r="Z30" i="8"/>
  <c r="AA11" i="7"/>
  <c r="AC7" i="7"/>
  <c r="AB8" i="7"/>
  <c r="AB9" i="7" s="1"/>
  <c r="AB10" i="7" s="1"/>
  <c r="Z27" i="7"/>
  <c r="Z28" i="7"/>
  <c r="Z29" i="7"/>
  <c r="Z30" i="7"/>
  <c r="AB11" i="8" l="1"/>
  <c r="AA29" i="8"/>
  <c r="AA31" i="8"/>
  <c r="AA30" i="8"/>
  <c r="AC8" i="8"/>
  <c r="AC9" i="8" s="1"/>
  <c r="AC10" i="8" s="1"/>
  <c r="AD7" i="8"/>
  <c r="AB11" i="7"/>
  <c r="AC8" i="7"/>
  <c r="AC9" i="7" s="1"/>
  <c r="AC10" i="7" s="1"/>
  <c r="AD7" i="7"/>
  <c r="AA29" i="7"/>
  <c r="AA27" i="7"/>
  <c r="AA30" i="7"/>
  <c r="AA28" i="7"/>
  <c r="AD8" i="8" l="1"/>
  <c r="AD9" i="8" s="1"/>
  <c r="AE7" i="8"/>
  <c r="AC11" i="8"/>
  <c r="AD10" i="8"/>
  <c r="AB29" i="8"/>
  <c r="AB31" i="8"/>
  <c r="AB30" i="8"/>
  <c r="AC11" i="7"/>
  <c r="AD8" i="7"/>
  <c r="AD9" i="7" s="1"/>
  <c r="AD10" i="7" s="1"/>
  <c r="AE7" i="7"/>
  <c r="AB28" i="7"/>
  <c r="AB27" i="7"/>
  <c r="AB29" i="7"/>
  <c r="AB30" i="7"/>
  <c r="AD11" i="8" l="1"/>
  <c r="AC29" i="8"/>
  <c r="AC31" i="8"/>
  <c r="AC30" i="8"/>
  <c r="AE8" i="8"/>
  <c r="AE9" i="8" s="1"/>
  <c r="AE10" i="8" s="1"/>
  <c r="AF7" i="8"/>
  <c r="AD11" i="7"/>
  <c r="AE8" i="7"/>
  <c r="AE9" i="7" s="1"/>
  <c r="AE10" i="7" s="1"/>
  <c r="AF7" i="7"/>
  <c r="AC29" i="7"/>
  <c r="AC28" i="7"/>
  <c r="AC27" i="7"/>
  <c r="AC30" i="7"/>
  <c r="AF8" i="8" l="1"/>
  <c r="AF9" i="8" s="1"/>
  <c r="AG7" i="8"/>
  <c r="AE11" i="8"/>
  <c r="AF10" i="8"/>
  <c r="AD29" i="8"/>
  <c r="AD31" i="8"/>
  <c r="AD30" i="8"/>
  <c r="AE11" i="7"/>
  <c r="AF8" i="7"/>
  <c r="AF9" i="7" s="1"/>
  <c r="AF10" i="7" s="1"/>
  <c r="AG7" i="7"/>
  <c r="AD27" i="7"/>
  <c r="AD30" i="7"/>
  <c r="AD29" i="7"/>
  <c r="AD28" i="7"/>
  <c r="AF11" i="8" l="1"/>
  <c r="AE29" i="8"/>
  <c r="AE31" i="8"/>
  <c r="AE30" i="8"/>
  <c r="AG8" i="8"/>
  <c r="AG9" i="8" s="1"/>
  <c r="AG10" i="8" s="1"/>
  <c r="AH7" i="8"/>
  <c r="AF11" i="7"/>
  <c r="AG8" i="7"/>
  <c r="AG9" i="7" s="1"/>
  <c r="AG10" i="7" s="1"/>
  <c r="AH7" i="7"/>
  <c r="AE28" i="7"/>
  <c r="AE27" i="7"/>
  <c r="AE29" i="7"/>
  <c r="AE30" i="7"/>
  <c r="AH8" i="8" l="1"/>
  <c r="AH9" i="8" s="1"/>
  <c r="AI7" i="8"/>
  <c r="AG11" i="8"/>
  <c r="AH10" i="8"/>
  <c r="AF29" i="8"/>
  <c r="AF31" i="8"/>
  <c r="AF30" i="8"/>
  <c r="AG11" i="7"/>
  <c r="AI7" i="7"/>
  <c r="AH8" i="7"/>
  <c r="AH9" i="7" s="1"/>
  <c r="AH10" i="7" s="1"/>
  <c r="AF29" i="7"/>
  <c r="AF28" i="7"/>
  <c r="AF27" i="7"/>
  <c r="AF30" i="7"/>
  <c r="AH11" i="8" l="1"/>
  <c r="AG29" i="8"/>
  <c r="AG31" i="8"/>
  <c r="AG30" i="8"/>
  <c r="AI8" i="8"/>
  <c r="AI9" i="8" s="1"/>
  <c r="AI10" i="8" s="1"/>
  <c r="AJ7" i="8"/>
  <c r="AH11" i="7"/>
  <c r="AI8" i="7"/>
  <c r="AI9" i="7" s="1"/>
  <c r="AI10" i="7" s="1"/>
  <c r="AJ7" i="7"/>
  <c r="AG27" i="7"/>
  <c r="AG29" i="7"/>
  <c r="AG28" i="7"/>
  <c r="AG30" i="7"/>
  <c r="AJ8" i="8" l="1"/>
  <c r="AJ9" i="8" s="1"/>
  <c r="AK7" i="8"/>
  <c r="AI11" i="8"/>
  <c r="AJ10" i="8"/>
  <c r="AH29" i="8"/>
  <c r="AH31" i="8"/>
  <c r="AH30" i="8"/>
  <c r="AI11" i="7"/>
  <c r="AK7" i="7"/>
  <c r="AJ8" i="7"/>
  <c r="AJ9" i="7" s="1"/>
  <c r="AJ10" i="7" s="1"/>
  <c r="AH29" i="7"/>
  <c r="AH27" i="7"/>
  <c r="AH28" i="7"/>
  <c r="AH30" i="7"/>
  <c r="AJ11" i="8" l="1"/>
  <c r="AI29" i="8"/>
  <c r="AI31" i="8"/>
  <c r="AI30" i="8"/>
  <c r="AK8" i="8"/>
  <c r="AK9" i="8" s="1"/>
  <c r="AK10" i="8" s="1"/>
  <c r="AL7" i="8"/>
  <c r="AJ11" i="7"/>
  <c r="AL7" i="7"/>
  <c r="AK8" i="7"/>
  <c r="AK9" i="7" s="1"/>
  <c r="AK10" i="7" s="1"/>
  <c r="AI29" i="7"/>
  <c r="AI27" i="7"/>
  <c r="AI28" i="7"/>
  <c r="AI30" i="7"/>
  <c r="AL8" i="8" l="1"/>
  <c r="AL9" i="8" s="1"/>
  <c r="AM7" i="8"/>
  <c r="AK11" i="8"/>
  <c r="AL10" i="8"/>
  <c r="AJ29" i="8"/>
  <c r="AJ31" i="8"/>
  <c r="AJ30" i="8"/>
  <c r="AK11" i="7"/>
  <c r="AL8" i="7"/>
  <c r="AL9" i="7" s="1"/>
  <c r="AL10" i="7" s="1"/>
  <c r="AM7" i="7"/>
  <c r="AJ28" i="7"/>
  <c r="AJ27" i="7"/>
  <c r="AJ29" i="7"/>
  <c r="AJ30" i="7"/>
  <c r="AL11" i="8" l="1"/>
  <c r="AK29" i="8"/>
  <c r="AK31" i="8"/>
  <c r="AK30" i="8"/>
  <c r="AM8" i="8"/>
  <c r="AM9" i="8" s="1"/>
  <c r="AM10" i="8" s="1"/>
  <c r="AN7" i="8"/>
  <c r="AL11" i="7"/>
  <c r="AM8" i="7"/>
  <c r="AM9" i="7" s="1"/>
  <c r="AM10" i="7" s="1"/>
  <c r="AN7" i="7"/>
  <c r="AK29" i="7"/>
  <c r="AK28" i="7"/>
  <c r="AK27" i="7"/>
  <c r="AK30" i="7"/>
  <c r="AN8" i="8" l="1"/>
  <c r="AN9" i="8" s="1"/>
  <c r="AO7" i="8"/>
  <c r="AM11" i="8"/>
  <c r="AN10" i="8"/>
  <c r="AL29" i="8"/>
  <c r="AL31" i="8"/>
  <c r="AL30" i="8"/>
  <c r="AM11" i="7"/>
  <c r="AN8" i="7"/>
  <c r="AN9" i="7" s="1"/>
  <c r="AN10" i="7" s="1"/>
  <c r="AO7" i="7"/>
  <c r="AL30" i="7"/>
  <c r="AL27" i="7"/>
  <c r="AL29" i="7"/>
  <c r="AL28" i="7"/>
  <c r="AN11" i="8" l="1"/>
  <c r="AM29" i="8"/>
  <c r="AM31" i="8"/>
  <c r="AM30" i="8"/>
  <c r="AO8" i="8"/>
  <c r="AO9" i="8" s="1"/>
  <c r="AO10" i="8" s="1"/>
  <c r="AP7" i="8"/>
  <c r="AN11" i="7"/>
  <c r="AO8" i="7"/>
  <c r="AO9" i="7" s="1"/>
  <c r="AO10" i="7" s="1"/>
  <c r="AP7" i="7"/>
  <c r="AM27" i="7"/>
  <c r="AM29" i="7"/>
  <c r="AM30" i="7"/>
  <c r="AM28" i="7"/>
  <c r="AP8" i="8" l="1"/>
  <c r="AP9" i="8" s="1"/>
  <c r="AQ7" i="8"/>
  <c r="AO11" i="8"/>
  <c r="AP10" i="8"/>
  <c r="AN29" i="8"/>
  <c r="AN31" i="8"/>
  <c r="AN30" i="8"/>
  <c r="AO11" i="7"/>
  <c r="AQ7" i="7"/>
  <c r="AP8" i="7"/>
  <c r="AP9" i="7" s="1"/>
  <c r="AP10" i="7" s="1"/>
  <c r="AN29" i="7"/>
  <c r="AN28" i="7"/>
  <c r="AN27" i="7"/>
  <c r="AN30" i="7"/>
  <c r="AP11" i="8" l="1"/>
  <c r="AO29" i="8"/>
  <c r="AO31" i="8"/>
  <c r="AO30" i="8"/>
  <c r="AQ8" i="8"/>
  <c r="AQ9" i="8" s="1"/>
  <c r="AQ10" i="8" s="1"/>
  <c r="AR7" i="8"/>
  <c r="AP11" i="7"/>
  <c r="AQ8" i="7"/>
  <c r="AQ9" i="7" s="1"/>
  <c r="AQ10" i="7" s="1"/>
  <c r="AR7" i="7"/>
  <c r="AO27" i="7"/>
  <c r="AO29" i="7"/>
  <c r="AO28" i="7"/>
  <c r="AO30" i="7"/>
  <c r="AR8" i="8" l="1"/>
  <c r="AR9" i="8" s="1"/>
  <c r="AS7" i="8"/>
  <c r="AQ11" i="8"/>
  <c r="AR10" i="8"/>
  <c r="AP29" i="8"/>
  <c r="AP31" i="8"/>
  <c r="AP30" i="8"/>
  <c r="AQ11" i="7"/>
  <c r="AS7" i="7"/>
  <c r="AR8" i="7"/>
  <c r="AR9" i="7" s="1"/>
  <c r="AR10" i="7" s="1"/>
  <c r="AP28" i="7"/>
  <c r="AP29" i="7"/>
  <c r="AP27" i="7"/>
  <c r="AP30" i="7"/>
  <c r="AR11" i="8" l="1"/>
  <c r="AQ29" i="8"/>
  <c r="AQ31" i="8"/>
  <c r="AQ30" i="8"/>
  <c r="AS8" i="8"/>
  <c r="AS9" i="8" s="1"/>
  <c r="AS10" i="8" s="1"/>
  <c r="AT7" i="8"/>
  <c r="AR11" i="7"/>
  <c r="AS8" i="7"/>
  <c r="AS9" i="7" s="1"/>
  <c r="AS10" i="7" s="1"/>
  <c r="AT7" i="7"/>
  <c r="AQ29" i="7"/>
  <c r="AQ27" i="7"/>
  <c r="AQ28" i="7"/>
  <c r="AQ30" i="7"/>
  <c r="AT8" i="8" l="1"/>
  <c r="AT9" i="8" s="1"/>
  <c r="AU7" i="8"/>
  <c r="AS11" i="8"/>
  <c r="AT10" i="8"/>
  <c r="AR29" i="8"/>
  <c r="AR31" i="8"/>
  <c r="AR30" i="8"/>
  <c r="AS11" i="7"/>
  <c r="AT8" i="7"/>
  <c r="AT9" i="7" s="1"/>
  <c r="AT10" i="7" s="1"/>
  <c r="AU7" i="7"/>
  <c r="AR28" i="7"/>
  <c r="AR27" i="7"/>
  <c r="AR29" i="7"/>
  <c r="AR30" i="7"/>
  <c r="AT11" i="8" l="1"/>
  <c r="AS29" i="8"/>
  <c r="AS31" i="8"/>
  <c r="AS30" i="8"/>
  <c r="AU8" i="8"/>
  <c r="AU9" i="8" s="1"/>
  <c r="AU10" i="8" s="1"/>
  <c r="AV7" i="8"/>
  <c r="AT11" i="7"/>
  <c r="AU8" i="7"/>
  <c r="AU9" i="7" s="1"/>
  <c r="AU10" i="7" s="1"/>
  <c r="AV7" i="7"/>
  <c r="AS27" i="7"/>
  <c r="AS29" i="7"/>
  <c r="AS28" i="7"/>
  <c r="AS30" i="7"/>
  <c r="AV8" i="8" l="1"/>
  <c r="AV9" i="8" s="1"/>
  <c r="AW7" i="8"/>
  <c r="AU11" i="8"/>
  <c r="AV10" i="8"/>
  <c r="AT29" i="8"/>
  <c r="AT31" i="8"/>
  <c r="AT30" i="8"/>
  <c r="AU11" i="7"/>
  <c r="AV8" i="7"/>
  <c r="AV9" i="7" s="1"/>
  <c r="AV10" i="7" s="1"/>
  <c r="AW7" i="7"/>
  <c r="AT27" i="7"/>
  <c r="AT30" i="7"/>
  <c r="AT29" i="7"/>
  <c r="AT28" i="7"/>
  <c r="AV11" i="8" l="1"/>
  <c r="AU29" i="8"/>
  <c r="AU31" i="8"/>
  <c r="AU30" i="8"/>
  <c r="AW8" i="8"/>
  <c r="AW9" i="8" s="1"/>
  <c r="AW10" i="8" s="1"/>
  <c r="AX7" i="8"/>
  <c r="AV11" i="7"/>
  <c r="AW8" i="7"/>
  <c r="AW9" i="7" s="1"/>
  <c r="AW10" i="7" s="1"/>
  <c r="AX7" i="7"/>
  <c r="AU30" i="7"/>
  <c r="AU27" i="7"/>
  <c r="AU29" i="7"/>
  <c r="AU28" i="7"/>
  <c r="AX8" i="8" l="1"/>
  <c r="AX9" i="8" s="1"/>
  <c r="AY7" i="8"/>
  <c r="AW11" i="8"/>
  <c r="AX10" i="8"/>
  <c r="AV29" i="8"/>
  <c r="AV31" i="8"/>
  <c r="AV30" i="8"/>
  <c r="AW11" i="7"/>
  <c r="AY7" i="7"/>
  <c r="AX8" i="7"/>
  <c r="AX9" i="7" s="1"/>
  <c r="AX10" i="7" s="1"/>
  <c r="AV29" i="7"/>
  <c r="AV28" i="7"/>
  <c r="AV27" i="7"/>
  <c r="AV30" i="7"/>
  <c r="AX11" i="8" l="1"/>
  <c r="AW29" i="8"/>
  <c r="AW31" i="8"/>
  <c r="AW30" i="8"/>
  <c r="AY8" i="8"/>
  <c r="AY9" i="8" s="1"/>
  <c r="AY10" i="8" s="1"/>
  <c r="AZ7" i="8"/>
  <c r="AX11" i="7"/>
  <c r="AY8" i="7"/>
  <c r="AY9" i="7" s="1"/>
  <c r="AY10" i="7" s="1"/>
  <c r="AZ7" i="7"/>
  <c r="AW27" i="7"/>
  <c r="AW29" i="7"/>
  <c r="AW28" i="7"/>
  <c r="AW30" i="7"/>
  <c r="AZ8" i="8" l="1"/>
  <c r="AZ9" i="8" s="1"/>
  <c r="BA7" i="8"/>
  <c r="AY11" i="8"/>
  <c r="AZ10" i="8"/>
  <c r="AX29" i="8"/>
  <c r="AX31" i="8"/>
  <c r="AX30" i="8"/>
  <c r="AY11" i="7"/>
  <c r="BA7" i="7"/>
  <c r="AZ8" i="7"/>
  <c r="AZ9" i="7" s="1"/>
  <c r="AZ10" i="7" s="1"/>
  <c r="AX28" i="7"/>
  <c r="AX29" i="7"/>
  <c r="AX27" i="7"/>
  <c r="AX30" i="7"/>
  <c r="AZ11" i="8" l="1"/>
  <c r="AY29" i="8"/>
  <c r="AY31" i="8"/>
  <c r="AY30" i="8"/>
  <c r="BA8" i="8"/>
  <c r="BA9" i="8" s="1"/>
  <c r="BA10" i="8" s="1"/>
  <c r="BB7" i="8"/>
  <c r="AZ11" i="7"/>
  <c r="BA8" i="7"/>
  <c r="BA9" i="7" s="1"/>
  <c r="BA10" i="7" s="1"/>
  <c r="BB7" i="7"/>
  <c r="AY29" i="7"/>
  <c r="AY27" i="7"/>
  <c r="AY28" i="7"/>
  <c r="AY30" i="7"/>
  <c r="BB8" i="8" l="1"/>
  <c r="BB9" i="8" s="1"/>
  <c r="BC7" i="8"/>
  <c r="BA11" i="8"/>
  <c r="BB10" i="8"/>
  <c r="AZ29" i="8"/>
  <c r="AZ31" i="8"/>
  <c r="AZ30" i="8"/>
  <c r="BA11" i="7"/>
  <c r="BB8" i="7"/>
  <c r="BB9" i="7" s="1"/>
  <c r="BB10" i="7" s="1"/>
  <c r="BC7" i="7"/>
  <c r="AZ27" i="7"/>
  <c r="AZ28" i="7"/>
  <c r="AZ29" i="7"/>
  <c r="AZ30" i="7"/>
  <c r="BB11" i="8" l="1"/>
  <c r="BA29" i="8"/>
  <c r="BA31" i="8"/>
  <c r="BA30" i="8"/>
  <c r="BC8" i="8"/>
  <c r="BC9" i="8" s="1"/>
  <c r="BC10" i="8" s="1"/>
  <c r="BD7" i="8"/>
  <c r="BB11" i="7"/>
  <c r="BC8" i="7"/>
  <c r="BC9" i="7" s="1"/>
  <c r="BC10" i="7" s="1"/>
  <c r="BD7" i="7"/>
  <c r="BA27" i="7"/>
  <c r="BA28" i="7"/>
  <c r="BA29" i="7"/>
  <c r="BA30" i="7"/>
  <c r="BD8" i="8" l="1"/>
  <c r="BD9" i="8" s="1"/>
  <c r="BE7" i="8"/>
  <c r="BC11" i="8"/>
  <c r="BD10" i="8"/>
  <c r="BB29" i="8"/>
  <c r="BB31" i="8"/>
  <c r="BB30" i="8"/>
  <c r="BC11" i="7"/>
  <c r="BE7" i="7"/>
  <c r="BD8" i="7"/>
  <c r="BD9" i="7" s="1"/>
  <c r="BD10" i="7" s="1"/>
  <c r="BB30" i="7"/>
  <c r="BB27" i="7"/>
  <c r="BB29" i="7"/>
  <c r="BB28" i="7"/>
  <c r="BD11" i="8" l="1"/>
  <c r="BC29" i="8"/>
  <c r="BC31" i="8"/>
  <c r="BC30" i="8"/>
  <c r="BE8" i="8"/>
  <c r="BE9" i="8" s="1"/>
  <c r="BE10" i="8" s="1"/>
  <c r="BF7" i="8"/>
  <c r="BD11" i="7"/>
  <c r="BE8" i="7"/>
  <c r="BE9" i="7" s="1"/>
  <c r="BE10" i="7" s="1"/>
  <c r="BF7" i="7"/>
  <c r="BC29" i="7"/>
  <c r="BC30" i="7"/>
  <c r="BC27" i="7"/>
  <c r="BC28" i="7"/>
  <c r="BF8" i="8" l="1"/>
  <c r="BF9" i="8" s="1"/>
  <c r="BG7" i="8"/>
  <c r="BE11" i="8"/>
  <c r="BF10" i="8"/>
  <c r="BD29" i="8"/>
  <c r="BD31" i="8"/>
  <c r="BD30" i="8"/>
  <c r="BE11" i="7"/>
  <c r="BG7" i="7"/>
  <c r="BF8" i="7"/>
  <c r="BF9" i="7" s="1"/>
  <c r="BF10" i="7" s="1"/>
  <c r="BD29" i="7"/>
  <c r="BD28" i="7"/>
  <c r="BD27" i="7"/>
  <c r="BD30" i="7"/>
  <c r="BF11" i="8" l="1"/>
  <c r="BE29" i="8"/>
  <c r="BE31" i="8"/>
  <c r="BE30" i="8"/>
  <c r="BG8" i="8"/>
  <c r="BG9" i="8" s="1"/>
  <c r="BG10" i="8" s="1"/>
  <c r="BH7" i="8"/>
  <c r="BF11" i="7"/>
  <c r="BG8" i="7"/>
  <c r="BG9" i="7" s="1"/>
  <c r="BG10" i="7" s="1"/>
  <c r="BH7" i="7"/>
  <c r="BE27" i="7"/>
  <c r="BE29" i="7"/>
  <c r="BE28" i="7"/>
  <c r="BE30" i="7"/>
  <c r="BH8" i="8" l="1"/>
  <c r="BH9" i="8" s="1"/>
  <c r="BI7" i="8"/>
  <c r="BG11" i="8"/>
  <c r="BH10" i="8"/>
  <c r="BF29" i="8"/>
  <c r="BF31" i="8"/>
  <c r="BF30" i="8"/>
  <c r="BG11" i="7"/>
  <c r="BI7" i="7"/>
  <c r="BH8" i="7"/>
  <c r="BH9" i="7" s="1"/>
  <c r="BH10" i="7" s="1"/>
  <c r="BF28" i="7"/>
  <c r="BF29" i="7"/>
  <c r="BF27" i="7"/>
  <c r="BF30" i="7"/>
  <c r="BH11" i="8" l="1"/>
  <c r="BG29" i="8"/>
  <c r="BG31" i="8"/>
  <c r="BG30" i="8"/>
  <c r="BI8" i="8"/>
  <c r="BI9" i="8" s="1"/>
  <c r="BI10" i="8" s="1"/>
  <c r="BJ7" i="8"/>
  <c r="BH11" i="7"/>
  <c r="BJ7" i="7"/>
  <c r="BI8" i="7"/>
  <c r="BI9" i="7" s="1"/>
  <c r="BI10" i="7" s="1"/>
  <c r="BG27" i="7"/>
  <c r="BG29" i="7"/>
  <c r="BG28" i="7"/>
  <c r="BG30" i="7"/>
  <c r="BJ8" i="8" l="1"/>
  <c r="BJ9" i="8" s="1"/>
  <c r="BK7" i="8"/>
  <c r="BI11" i="8"/>
  <c r="BJ10" i="8"/>
  <c r="BH29" i="8"/>
  <c r="BH31" i="8"/>
  <c r="BH30" i="8"/>
  <c r="BI11" i="7"/>
  <c r="BK7" i="7"/>
  <c r="BJ8" i="7"/>
  <c r="BJ9" i="7" s="1"/>
  <c r="BJ10" i="7" s="1"/>
  <c r="BH28" i="7"/>
  <c r="BH27" i="7"/>
  <c r="BH29" i="7"/>
  <c r="BH30" i="7"/>
  <c r="BJ11" i="8" l="1"/>
  <c r="BI29" i="8"/>
  <c r="BI31" i="8"/>
  <c r="BI30" i="8"/>
  <c r="BK8" i="8"/>
  <c r="BK9" i="8" s="1"/>
  <c r="BK10" i="8" s="1"/>
  <c r="BL7" i="8"/>
  <c r="BJ11" i="7"/>
  <c r="BK8" i="7"/>
  <c r="BK9" i="7" s="1"/>
  <c r="BK10" i="7" s="1"/>
  <c r="BL7" i="7"/>
  <c r="BI28" i="7"/>
  <c r="BI27" i="7"/>
  <c r="BI29" i="7"/>
  <c r="BI30" i="7"/>
  <c r="BL8" i="8" l="1"/>
  <c r="BL9" i="8" s="1"/>
  <c r="BM7" i="8"/>
  <c r="BK11" i="8"/>
  <c r="BL10" i="8"/>
  <c r="BJ29" i="8"/>
  <c r="BJ31" i="8"/>
  <c r="BJ30" i="8"/>
  <c r="BK11" i="7"/>
  <c r="BM7" i="7"/>
  <c r="BL8" i="7"/>
  <c r="BL9" i="7" s="1"/>
  <c r="BL10" i="7" s="1"/>
  <c r="BJ29" i="7"/>
  <c r="BJ27" i="7"/>
  <c r="BJ30" i="7"/>
  <c r="BJ28" i="7"/>
  <c r="BL11" i="8" l="1"/>
  <c r="BK29" i="8"/>
  <c r="BK31" i="8"/>
  <c r="BK30" i="8"/>
  <c r="BM8" i="8"/>
  <c r="BM9" i="8" s="1"/>
  <c r="BM10" i="8" s="1"/>
  <c r="BN7" i="8"/>
  <c r="BL11" i="7"/>
  <c r="BM8" i="7"/>
  <c r="BM9" i="7" s="1"/>
  <c r="BM10" i="7" s="1"/>
  <c r="BN7" i="7"/>
  <c r="BK28" i="7"/>
  <c r="BK27" i="7"/>
  <c r="BK29" i="7"/>
  <c r="BK30" i="7"/>
  <c r="BN8" i="8" l="1"/>
  <c r="BN9" i="8" s="1"/>
  <c r="BO7" i="8"/>
  <c r="BM11" i="8"/>
  <c r="BN10" i="8"/>
  <c r="BL29" i="8"/>
  <c r="BL31" i="8"/>
  <c r="BL30" i="8"/>
  <c r="BM11" i="7"/>
  <c r="BO7" i="7"/>
  <c r="BN8" i="7"/>
  <c r="BN9" i="7" s="1"/>
  <c r="BN10" i="7" s="1"/>
  <c r="BL28" i="7"/>
  <c r="BL29" i="7"/>
  <c r="BL27" i="7"/>
  <c r="BL30" i="7"/>
  <c r="BN11" i="8" l="1"/>
  <c r="BM29" i="8"/>
  <c r="BM31" i="8"/>
  <c r="BM30" i="8"/>
  <c r="BO8" i="8"/>
  <c r="BO9" i="8" s="1"/>
  <c r="BO10" i="8" s="1"/>
  <c r="BP7" i="8"/>
  <c r="BN11" i="7"/>
  <c r="BO8" i="7"/>
  <c r="BO9" i="7" s="1"/>
  <c r="BO10" i="7" s="1"/>
  <c r="BP7" i="7"/>
  <c r="BM28" i="7"/>
  <c r="BM27" i="7"/>
  <c r="BM29" i="7"/>
  <c r="BM30" i="7"/>
  <c r="BP8" i="8" l="1"/>
  <c r="BP9" i="8" s="1"/>
  <c r="BQ7" i="8"/>
  <c r="BO11" i="8"/>
  <c r="BP10" i="8"/>
  <c r="BN29" i="8"/>
  <c r="BN31" i="8"/>
  <c r="BN30" i="8"/>
  <c r="BO11" i="7"/>
  <c r="BQ7" i="7"/>
  <c r="BP8" i="7"/>
  <c r="BP9" i="7" s="1"/>
  <c r="BP10" i="7" s="1"/>
  <c r="BN27" i="7"/>
  <c r="BN28" i="7"/>
  <c r="BN29" i="7"/>
  <c r="BN30" i="7"/>
  <c r="BP11" i="8" l="1"/>
  <c r="BO29" i="8"/>
  <c r="BO31" i="8"/>
  <c r="BO30" i="8"/>
  <c r="BQ8" i="8"/>
  <c r="BQ9" i="8" s="1"/>
  <c r="BQ10" i="8" s="1"/>
  <c r="BR7" i="8"/>
  <c r="BP11" i="7"/>
  <c r="BR7" i="7"/>
  <c r="BQ8" i="7"/>
  <c r="BQ9" i="7" s="1"/>
  <c r="BQ10" i="7" s="1"/>
  <c r="BO27" i="7"/>
  <c r="BO29" i="7"/>
  <c r="BO28" i="7"/>
  <c r="BO30" i="7"/>
  <c r="BR8" i="8" l="1"/>
  <c r="BR9" i="8" s="1"/>
  <c r="BS7" i="8"/>
  <c r="BQ11" i="8"/>
  <c r="BR10" i="8"/>
  <c r="BP29" i="8"/>
  <c r="BP31" i="8"/>
  <c r="BP30" i="8"/>
  <c r="BQ11" i="7"/>
  <c r="BR8" i="7"/>
  <c r="BR9" i="7" s="1"/>
  <c r="BR10" i="7" s="1"/>
  <c r="BS7" i="7"/>
  <c r="BP28" i="7"/>
  <c r="BP27" i="7"/>
  <c r="BP29" i="7"/>
  <c r="BP30" i="7"/>
  <c r="BR11" i="8" l="1"/>
  <c r="BQ29" i="8"/>
  <c r="BQ31" i="8"/>
  <c r="BQ30" i="8"/>
  <c r="BS8" i="8"/>
  <c r="BS9" i="8" s="1"/>
  <c r="BS10" i="8" s="1"/>
  <c r="BT7" i="8"/>
  <c r="BR11" i="7"/>
  <c r="BS8" i="7"/>
  <c r="BS9" i="7" s="1"/>
  <c r="BS10" i="7" s="1"/>
  <c r="BT7" i="7"/>
  <c r="BQ27" i="7"/>
  <c r="BQ29" i="7"/>
  <c r="BQ28" i="7"/>
  <c r="BQ30" i="7"/>
  <c r="BT8" i="8" l="1"/>
  <c r="BT9" i="8" s="1"/>
  <c r="BU7" i="8"/>
  <c r="BS11" i="8"/>
  <c r="BT10" i="8"/>
  <c r="BR29" i="8"/>
  <c r="BR31" i="8"/>
  <c r="BR30" i="8"/>
  <c r="BS11" i="7"/>
  <c r="BU7" i="7"/>
  <c r="BT8" i="7"/>
  <c r="BT9" i="7" s="1"/>
  <c r="BT10" i="7" s="1"/>
  <c r="BR29" i="7"/>
  <c r="BR27" i="7"/>
  <c r="BR30" i="7"/>
  <c r="BR28" i="7"/>
  <c r="BT11" i="8" l="1"/>
  <c r="BS29" i="8"/>
  <c r="BS31" i="8"/>
  <c r="BS30" i="8"/>
  <c r="BU8" i="8"/>
  <c r="BU9" i="8" s="1"/>
  <c r="BU10" i="8" s="1"/>
  <c r="BV7" i="8"/>
  <c r="BT11" i="7"/>
  <c r="BU8" i="7"/>
  <c r="BU9" i="7" s="1"/>
  <c r="BU10" i="7" s="1"/>
  <c r="BV7" i="7"/>
  <c r="BS30" i="7"/>
  <c r="BS27" i="7"/>
  <c r="BS29" i="7"/>
  <c r="BS28" i="7"/>
  <c r="BV8" i="8" l="1"/>
  <c r="BV9" i="8" s="1"/>
  <c r="BW7" i="8"/>
  <c r="BU11" i="8"/>
  <c r="BV10" i="8"/>
  <c r="BT29" i="8"/>
  <c r="BT31" i="8"/>
  <c r="BT30" i="8"/>
  <c r="BU11" i="7"/>
  <c r="BW7" i="7"/>
  <c r="BV8" i="7"/>
  <c r="BV9" i="7" s="1"/>
  <c r="BV10" i="7" s="1"/>
  <c r="BT27" i="7"/>
  <c r="BT29" i="7"/>
  <c r="BT28" i="7"/>
  <c r="BT30" i="7"/>
  <c r="BV11" i="8" l="1"/>
  <c r="BU29" i="8"/>
  <c r="BU31" i="8"/>
  <c r="BU30" i="8"/>
  <c r="BW8" i="8"/>
  <c r="BW9" i="8" s="1"/>
  <c r="BW10" i="8" s="1"/>
  <c r="BX7" i="8"/>
  <c r="BV11" i="7"/>
  <c r="BW8" i="7"/>
  <c r="BW9" i="7" s="1"/>
  <c r="BW10" i="7" s="1"/>
  <c r="BX7" i="7"/>
  <c r="BU29" i="7"/>
  <c r="BU28" i="7"/>
  <c r="BU27" i="7"/>
  <c r="BU30" i="7"/>
  <c r="BX8" i="8" l="1"/>
  <c r="BX9" i="8" s="1"/>
  <c r="BY7" i="8"/>
  <c r="BW11" i="8"/>
  <c r="BX10" i="8"/>
  <c r="BV29" i="8"/>
  <c r="BV31" i="8"/>
  <c r="BV30" i="8"/>
  <c r="BW11" i="7"/>
  <c r="BY7" i="7"/>
  <c r="F3" i="7" s="1"/>
  <c r="BX8" i="7"/>
  <c r="BX9" i="7" s="1"/>
  <c r="BX10" i="7" s="1"/>
  <c r="BV28" i="7"/>
  <c r="BV29" i="7"/>
  <c r="BV27" i="7"/>
  <c r="BV30" i="7"/>
  <c r="BX11" i="8" l="1"/>
  <c r="BW29" i="8"/>
  <c r="BW31" i="8"/>
  <c r="BW30" i="8"/>
  <c r="BY8" i="8"/>
  <c r="BY9" i="8" s="1"/>
  <c r="BY10" i="8" s="1"/>
  <c r="BY11" i="8" s="1"/>
  <c r="F3" i="8"/>
  <c r="BX11" i="7"/>
  <c r="BY8" i="7"/>
  <c r="BY9" i="7" s="1"/>
  <c r="BY10" i="7" s="1"/>
  <c r="BY11" i="7" s="1"/>
  <c r="BW27" i="7"/>
  <c r="BW29" i="7"/>
  <c r="BW30" i="7"/>
  <c r="BW28" i="7"/>
  <c r="BY29" i="8" l="1"/>
  <c r="BY31" i="8"/>
  <c r="BY30" i="8"/>
  <c r="BX29" i="8"/>
  <c r="BX31" i="8"/>
  <c r="C43" i="8" s="1"/>
  <c r="D43" i="8" s="1"/>
  <c r="C44" i="8"/>
  <c r="BX30" i="8"/>
  <c r="D42" i="8" s="1"/>
  <c r="BY27" i="7"/>
  <c r="BY29" i="7"/>
  <c r="BY30" i="7"/>
  <c r="BY28" i="7"/>
  <c r="BX29" i="7"/>
  <c r="BX28" i="7"/>
  <c r="BX27" i="7"/>
  <c r="BX30" i="7"/>
  <c r="C41" i="7" l="1"/>
  <c r="D41" i="7" s="1"/>
  <c r="C38" i="7"/>
  <c r="D38" i="7" s="1"/>
  <c r="C40" i="7"/>
  <c r="D40" i="7" s="1"/>
  <c r="C39" i="7"/>
  <c r="D39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2" authorId="0" shapeId="0" xr:uid="{1DB75AC6-901B-4189-A256-6C084CAD20D8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Brukes til å regne prosentandel vekt på hvert år, ellers ingenting.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2" authorId="0" shapeId="0" xr:uid="{3D5CDC9A-C3D7-4741-9D6C-7E2B8A988526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Brukes til å regne prosentandel vekt på hvert år, ellers ingenting.
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<sst xmlns="http://schemas.openxmlformats.org/spreadsheetml/2006/main" count="96" uniqueCount="61">
  <si>
    <t>År i analyseperioden</t>
  </si>
  <si>
    <t>Rente</t>
  </si>
  <si>
    <t>Total analyseperiode</t>
  </si>
  <si>
    <t>75-</t>
  </si>
  <si>
    <t>År</t>
  </si>
  <si>
    <t>Prosjektalder</t>
  </si>
  <si>
    <t>1+ rente</t>
  </si>
  <si>
    <t>Diskonteringsfaktor</t>
  </si>
  <si>
    <t>1/diskonteringsfaktor</t>
  </si>
  <si>
    <t>Utslipp og prisbaner som skal benyttes</t>
  </si>
  <si>
    <t>Utslipp, CO2-ekvivalenter - antatt, ikke regnet ut i arket</t>
  </si>
  <si>
    <t>Hovedkarbonprisbane</t>
  </si>
  <si>
    <t>Lav karbonprisbane</t>
  </si>
  <si>
    <t>Høy karbonprisbane</t>
  </si>
  <si>
    <t>Break even prisbane (x * hovedkarbonprisbane)</t>
  </si>
  <si>
    <t>Konstant break even-bane</t>
  </si>
  <si>
    <t>Årlige verdier</t>
  </si>
  <si>
    <t>Årlig utslippskostnad ved hovedbanen</t>
  </si>
  <si>
    <t>Årlig utslippskostnad ved lav bane</t>
  </si>
  <si>
    <t>Årlig utslippskostnad ved høy bane</t>
  </si>
  <si>
    <t>Årlig utslippskostnad ved break even-banen</t>
  </si>
  <si>
    <t>Årlig utslippskostnad ved konstant break even-bane</t>
  </si>
  <si>
    <t>Diskonterte årlige verdier</t>
  </si>
  <si>
    <t>Diskontert årlig utslippskostnad ved hovedbanen</t>
  </si>
  <si>
    <t>Diskontert årlig utslippskostnad ved lav bane</t>
  </si>
  <si>
    <t>Diskontert årlig utslippskostnad ved høy bane</t>
  </si>
  <si>
    <t>Diskontert årlig utslippskostnad ved break even-banen</t>
  </si>
  <si>
    <t>Diskontert årlig utslippskostnad ved konstant break even</t>
  </si>
  <si>
    <t>Nåverdi prissatte virkninger - antatt, ikke regnet ut i arket</t>
  </si>
  <si>
    <t>Nåverdi utslipp</t>
  </si>
  <si>
    <t>Netto SØ nytte</t>
  </si>
  <si>
    <t>Verdi ved hovedbanen</t>
  </si>
  <si>
    <t>Verdi ved lav bane</t>
  </si>
  <si>
    <t>Verdi ved høy bane</t>
  </si>
  <si>
    <t>Verdi ved break even-banen</t>
  </si>
  <si>
    <t>Verdi ved konstant break even</t>
  </si>
  <si>
    <t>x ved målsøk</t>
  </si>
  <si>
    <t>x regnet ved formelen</t>
  </si>
  <si>
    <t>Den konstante break even-banen (tiltakskostnaden)</t>
  </si>
  <si>
    <t>Break even prisbane (lav + x(høy-lav))</t>
  </si>
  <si>
    <t>x regnet ved formlene</t>
  </si>
  <si>
    <t>Karbonprisbaner for bruk i samfunnsøkonomiske analyser</t>
  </si>
  <si>
    <t>Tallgrunnlag for prisbaner publisert 12.10.2021 på regjeringen.no</t>
  </si>
  <si>
    <t>Alle tall i norske kroner, prisnivå 2022</t>
  </si>
  <si>
    <t>Verdsetting av klimagassutslipp fordelt på utslippskategori</t>
  </si>
  <si>
    <t>Følsomhetsanalyse (alle utslippskategorier)</t>
  </si>
  <si>
    <t>1. Kvotepliktig utslipp (unntatt luftfart og petroleum)</t>
  </si>
  <si>
    <t>2. Ikke-kvotepliktig utslipp</t>
  </si>
  <si>
    <t>3. Petroleum</t>
  </si>
  <si>
    <t>4. Luftfart</t>
  </si>
  <si>
    <t>5. Opptak og utslipp i skog- og arealbruk</t>
  </si>
  <si>
    <t xml:space="preserve">Lav bane </t>
  </si>
  <si>
    <t>Høy bane (IPCC 1,5°-bane - median)</t>
  </si>
  <si>
    <t>faktor lav</t>
  </si>
  <si>
    <t>faktor høy</t>
  </si>
  <si>
    <t>endring, normal</t>
  </si>
  <si>
    <t>endring, lav</t>
  </si>
  <si>
    <t>endring, høy</t>
  </si>
  <si>
    <t>forskjell endring lav og normal</t>
  </si>
  <si>
    <t>Prisbaner publisert av Finansdepartementet 22. desember 2021.</t>
  </si>
  <si>
    <t>Se artikkel regjeringen.no for mer informasjon: regjering.no/id2878113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</si>
</sst>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000"/>
    <numFmt numFmtId="167" formatCode="0.0000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8EA9DB"/>
        <bgColor indexed="64"/>
      </patternFill>
    </fill>
    <fill>
      <patternFill patternType="solid">
        <fgColor rgb="FFF8CBAD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medium">
        <color indexed="64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medium">
        <color indexed="64"/>
      </top>
      <bottom style="thin">
        <color theme="2"/>
      </bottom>
      <diagonal/>
    </border>
    <border>
      <left style="thin">
        <color theme="2"/>
      </left>
      <right style="medium">
        <color indexed="64"/>
      </right>
      <top style="medium">
        <color indexed="64"/>
      </top>
      <bottom style="thin">
        <color theme="2"/>
      </bottom>
      <diagonal/>
    </border>
    <border>
      <left style="medium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medium">
        <color indexed="64"/>
      </right>
      <top style="thin">
        <color theme="2"/>
      </top>
      <bottom style="thin">
        <color theme="2"/>
      </bottom>
      <diagonal/>
    </border>
    <border>
      <left style="medium">
        <color indexed="64"/>
      </left>
      <right style="thin">
        <color theme="2"/>
      </right>
      <top style="thin">
        <color theme="2"/>
      </top>
      <bottom style="medium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medium">
        <color indexed="64"/>
      </bottom>
      <diagonal/>
    </border>
    <border>
      <left style="thin">
        <color theme="2"/>
      </left>
      <right style="medium">
        <color indexed="64"/>
      </right>
      <top style="thin">
        <color theme="2"/>
      </top>
      <bottom style="medium">
        <color indexed="64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theme="2"/>
      </right>
      <top style="medium">
        <color rgb="FF000000"/>
      </top>
      <bottom style="medium">
        <color rgb="FF000000"/>
      </bottom>
      <diagonal/>
    </border>
    <border>
      <left style="thin">
        <color theme="2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 vertical="top" wrapText="1"/>
    </xf>
    <xf numFmtId="1" fontId="0" fillId="0" borderId="0" xfId="0" applyNumberFormat="1"/>
    <xf numFmtId="0" fontId="0" fillId="0" borderId="0" xfId="0" applyAlignment="1">
      <alignment wrapText="1"/>
    </xf>
    <xf numFmtId="1" fontId="3" fillId="0" borderId="0" xfId="0" applyNumberFormat="1" applyFont="1"/>
    <xf numFmtId="2" fontId="0" fillId="0" borderId="0" xfId="0" applyNumberFormat="1"/>
    <xf numFmtId="2" fontId="2" fillId="0" borderId="0" xfId="0" applyNumberFormat="1" applyFont="1"/>
    <xf numFmtId="9" fontId="0" fillId="0" borderId="0" xfId="2" applyFont="1"/>
    <xf numFmtId="0" fontId="0" fillId="3" borderId="0" xfId="0" applyFill="1"/>
    <xf numFmtId="0" fontId="5" fillId="2" borderId="6" xfId="0" applyFont="1" applyFill="1" applyBorder="1"/>
    <xf numFmtId="0" fontId="0" fillId="3" borderId="6" xfId="0" applyFill="1" applyBorder="1"/>
    <xf numFmtId="165" fontId="0" fillId="4" borderId="6" xfId="1" applyNumberFormat="1" applyFont="1" applyFill="1" applyBorder="1"/>
    <xf numFmtId="43" fontId="0" fillId="3" borderId="6" xfId="0" applyNumberFormat="1" applyFill="1" applyBorder="1"/>
    <xf numFmtId="0" fontId="0" fillId="3" borderId="8" xfId="0" applyFill="1" applyBorder="1"/>
    <xf numFmtId="0" fontId="0" fillId="4" borderId="9" xfId="0" applyFill="1" applyBorder="1"/>
    <xf numFmtId="0" fontId="0" fillId="4" borderId="11" xfId="0" applyFill="1" applyBorder="1"/>
    <xf numFmtId="166" fontId="0" fillId="0" borderId="0" xfId="0" applyNumberFormat="1"/>
    <xf numFmtId="167" fontId="0" fillId="0" borderId="0" xfId="0" applyNumberFormat="1"/>
    <xf numFmtId="0" fontId="8" fillId="0" borderId="0" xfId="3"/>
    <xf numFmtId="165" fontId="0" fillId="0" borderId="0" xfId="0" applyNumberFormat="1"/>
    <xf numFmtId="43" fontId="0" fillId="0" borderId="0" xfId="0" applyNumberFormat="1"/>
    <xf numFmtId="165" fontId="0" fillId="0" borderId="0" xfId="1" applyNumberFormat="1" applyFont="1"/>
    <xf numFmtId="165" fontId="0" fillId="3" borderId="0" xfId="1" applyNumberFormat="1" applyFont="1" applyFill="1"/>
    <xf numFmtId="165" fontId="0" fillId="4" borderId="7" xfId="1" applyNumberFormat="1" applyFont="1" applyFill="1" applyBorder="1"/>
    <xf numFmtId="43" fontId="0" fillId="3" borderId="7" xfId="0" applyNumberFormat="1" applyFill="1" applyBorder="1"/>
    <xf numFmtId="165" fontId="0" fillId="4" borderId="10" xfId="1" applyNumberFormat="1" applyFont="1" applyFill="1" applyBorder="1"/>
    <xf numFmtId="0" fontId="0" fillId="3" borderId="21" xfId="0" applyFill="1" applyBorder="1"/>
    <xf numFmtId="0" fontId="1" fillId="6" borderId="13" xfId="5" applyBorder="1"/>
    <xf numFmtId="165" fontId="1" fillId="6" borderId="14" xfId="5" applyNumberFormat="1" applyBorder="1"/>
    <xf numFmtId="165" fontId="1" fillId="6" borderId="15" xfId="5" applyNumberFormat="1" applyBorder="1"/>
    <xf numFmtId="0" fontId="1" fillId="6" borderId="16" xfId="5" applyBorder="1"/>
    <xf numFmtId="165" fontId="1" fillId="6" borderId="6" xfId="5" applyNumberFormat="1" applyBorder="1"/>
    <xf numFmtId="165" fontId="1" fillId="6" borderId="17" xfId="5" applyNumberFormat="1" applyBorder="1"/>
    <xf numFmtId="0" fontId="1" fillId="6" borderId="18" xfId="5" applyBorder="1"/>
    <xf numFmtId="165" fontId="1" fillId="6" borderId="19" xfId="5" applyNumberFormat="1" applyBorder="1"/>
    <xf numFmtId="165" fontId="1" fillId="6" borderId="20" xfId="5" applyNumberFormat="1" applyBorder="1"/>
    <xf numFmtId="165" fontId="0" fillId="4" borderId="12" xfId="1" applyNumberFormat="1" applyFont="1" applyFill="1" applyBorder="1"/>
    <xf numFmtId="0" fontId="1" fillId="5" borderId="5" xfId="4" applyBorder="1"/>
    <xf numFmtId="0" fontId="1" fillId="5" borderId="3" xfId="4" applyBorder="1"/>
    <xf numFmtId="165" fontId="0" fillId="4" borderId="0" xfId="1" applyNumberFormat="1" applyFont="1" applyFill="1" applyBorder="1"/>
    <xf numFmtId="0" fontId="0" fillId="0" borderId="10" xfId="0" applyBorder="1"/>
    <xf numFmtId="0" fontId="5" fillId="2" borderId="9" xfId="0" applyFont="1" applyFill="1" applyBorder="1"/>
    <xf numFmtId="0" fontId="5" fillId="2" borderId="10" xfId="0" applyFont="1" applyFill="1" applyBorder="1"/>
    <xf numFmtId="0" fontId="0" fillId="3" borderId="22" xfId="0" applyFill="1" applyBorder="1"/>
    <xf numFmtId="165" fontId="0" fillId="4" borderId="11" xfId="1" applyNumberFormat="1" applyFont="1" applyFill="1" applyBorder="1"/>
    <xf numFmtId="0" fontId="0" fillId="3" borderId="23" xfId="0" applyFill="1" applyBorder="1"/>
    <xf numFmtId="0" fontId="0" fillId="4" borderId="23" xfId="0" applyFill="1" applyBorder="1"/>
    <xf numFmtId="43" fontId="0" fillId="4" borderId="23" xfId="1" applyFont="1" applyFill="1" applyBorder="1"/>
    <xf numFmtId="43" fontId="0" fillId="3" borderId="23" xfId="1" applyFont="1" applyFill="1" applyBorder="1"/>
    <xf numFmtId="43" fontId="4" fillId="4" borderId="23" xfId="1" applyFont="1" applyFill="1" applyBorder="1"/>
    <xf numFmtId="43" fontId="4" fillId="3" borderId="23" xfId="1" applyFont="1" applyFill="1" applyBorder="1"/>
    <xf numFmtId="0" fontId="2" fillId="3" borderId="23" xfId="0" applyFont="1" applyFill="1" applyBorder="1"/>
    <xf numFmtId="165" fontId="4" fillId="4" borderId="23" xfId="1" applyNumberFormat="1" applyFont="1" applyFill="1" applyBorder="1"/>
    <xf numFmtId="165" fontId="4" fillId="3" borderId="23" xfId="1" applyNumberFormat="1" applyFont="1" applyFill="1" applyBorder="1"/>
    <xf numFmtId="0" fontId="2" fillId="4" borderId="23" xfId="0" applyFont="1" applyFill="1" applyBorder="1"/>
    <xf numFmtId="165" fontId="0" fillId="3" borderId="23" xfId="1" applyNumberFormat="1" applyFont="1" applyFill="1" applyBorder="1"/>
    <xf numFmtId="165" fontId="0" fillId="4" borderId="23" xfId="1" applyNumberFormat="1" applyFont="1" applyFill="1" applyBorder="1"/>
    <xf numFmtId="0" fontId="1" fillId="7" borderId="24" xfId="6" applyBorder="1"/>
    <xf numFmtId="165" fontId="1" fillId="7" borderId="25" xfId="6" applyNumberFormat="1" applyBorder="1"/>
    <xf numFmtId="0" fontId="0" fillId="3" borderId="26" xfId="0" applyFill="1" applyBorder="1"/>
    <xf numFmtId="165" fontId="0" fillId="4" borderId="27" xfId="1" applyNumberFormat="1" applyFont="1" applyFill="1" applyBorder="1"/>
    <xf numFmtId="0" fontId="0" fillId="3" borderId="28" xfId="0" applyFill="1" applyBorder="1"/>
    <xf numFmtId="165" fontId="1" fillId="9" borderId="26" xfId="5" applyNumberFormat="1" applyFill="1" applyBorder="1"/>
    <xf numFmtId="0" fontId="1" fillId="9" borderId="29" xfId="5" applyFill="1" applyBorder="1"/>
    <xf numFmtId="165" fontId="1" fillId="9" borderId="30" xfId="5" applyNumberFormat="1" applyFill="1" applyBorder="1"/>
    <xf numFmtId="165" fontId="1" fillId="9" borderId="31" xfId="5" applyNumberFormat="1" applyFill="1" applyBorder="1"/>
    <xf numFmtId="0" fontId="1" fillId="9" borderId="32" xfId="5" applyFill="1" applyBorder="1"/>
    <xf numFmtId="165" fontId="1" fillId="9" borderId="33" xfId="5" applyNumberFormat="1" applyFill="1" applyBorder="1"/>
    <xf numFmtId="0" fontId="0" fillId="9" borderId="34" xfId="0" applyFill="1" applyBorder="1"/>
    <xf numFmtId="165" fontId="1" fillId="9" borderId="35" xfId="5" applyNumberFormat="1" applyFill="1" applyBorder="1"/>
    <xf numFmtId="165" fontId="1" fillId="9" borderId="36" xfId="5" applyNumberFormat="1" applyFill="1" applyBorder="1"/>
    <xf numFmtId="0" fontId="1" fillId="8" borderId="29" xfId="4" applyFill="1" applyBorder="1"/>
    <xf numFmtId="0" fontId="1" fillId="8" borderId="32" xfId="4" applyFill="1" applyBorder="1"/>
    <xf numFmtId="0" fontId="0" fillId="8" borderId="34" xfId="0" applyFill="1" applyBorder="1"/>
    <xf numFmtId="164" fontId="0" fillId="0" borderId="0" xfId="0" applyNumberFormat="1"/>
    <xf numFmtId="2" fontId="0" fillId="8" borderId="36" xfId="0" quotePrefix="1" applyNumberFormat="1" applyFill="1" applyBorder="1" applyAlignment="1">
      <alignment horizontal="right"/>
    </xf>
    <xf numFmtId="2" fontId="1" fillId="5" borderId="2" xfId="4" applyNumberFormat="1" applyBorder="1"/>
    <xf numFmtId="43" fontId="1" fillId="5" borderId="4" xfId="4" applyNumberFormat="1" applyBorder="1" applyAlignment="1">
      <alignment horizontal="left" indent="3"/>
    </xf>
    <xf numFmtId="164" fontId="1" fillId="8" borderId="31" xfId="4" applyNumberFormat="1" applyFill="1" applyBorder="1" applyAlignment="1">
      <alignment horizontal="right"/>
    </xf>
    <xf numFmtId="164" fontId="1" fillId="8" borderId="33" xfId="4" applyNumberForma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</cellXfs>
  <cellStyles count="7">
    <cellStyle name="40 % – uthevingsfarge 1" xfId="4" builtinId="31"/>
    <cellStyle name="40 % – uthevingsfarge 2" xfId="5" builtinId="35"/>
    <cellStyle name="40 % – uthevingsfarge 5" xfId="6" builtinId="47"/>
    <cellStyle name="Hyperkobling" xfId="3" builtinId="8"/>
    <cellStyle name="Komma" xfId="1" builtinId="3"/>
    <cellStyle name="Normal" xfId="0" builtinId="0"/>
    <cellStyle name="Pros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Prisbaner</a:t>
            </a:r>
            <a:r>
              <a:rPr lang="nb-NO" baseline="0"/>
              <a:t> for utslipp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6"/>
          <c:order val="0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Eksempel!$C$6:$BY$6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Eksempel!$C$15:$BY$15</c:f>
              <c:numCache>
                <c:formatCode>_-* #\ ##0_-;\-* #\ ##0_-;_-* "-"??_-;_-@_-</c:formatCode>
                <c:ptCount val="75"/>
                <c:pt idx="0">
                  <c:v>766</c:v>
                </c:pt>
                <c:pt idx="1">
                  <c:v>931</c:v>
                </c:pt>
                <c:pt idx="2">
                  <c:v>1095</c:v>
                </c:pt>
                <c:pt idx="3">
                  <c:v>1260</c:v>
                </c:pt>
                <c:pt idx="4">
                  <c:v>1424</c:v>
                </c:pt>
                <c:pt idx="5">
                  <c:v>1589</c:v>
                </c:pt>
                <c:pt idx="6">
                  <c:v>1754</c:v>
                </c:pt>
                <c:pt idx="7">
                  <c:v>1918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CF-47B6-848D-1C3C1610AC72}"/>
            </c:ext>
          </c:extLst>
        </c:ser>
        <c:ser>
          <c:idx val="7"/>
          <c:order val="1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Eksempel!$C$6:$BY$6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Eksempel!$C$16:$BY$16</c:f>
              <c:numCache>
                <c:formatCode>_-* #\ ##0_-;\-* #\ ##0_-;_-* "-"??_-;_-@_-</c:formatCode>
                <c:ptCount val="75"/>
                <c:pt idx="0">
                  <c:v>461</c:v>
                </c:pt>
                <c:pt idx="1">
                  <c:v>457</c:v>
                </c:pt>
                <c:pt idx="2">
                  <c:v>455</c:v>
                </c:pt>
                <c:pt idx="3">
                  <c:v>454</c:v>
                </c:pt>
                <c:pt idx="4">
                  <c:v>455</c:v>
                </c:pt>
                <c:pt idx="5">
                  <c:v>455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473</c:v>
                </c:pt>
                <c:pt idx="10">
                  <c:v>492</c:v>
                </c:pt>
                <c:pt idx="11">
                  <c:v>511</c:v>
                </c:pt>
                <c:pt idx="12">
                  <c:v>532</c:v>
                </c:pt>
                <c:pt idx="13">
                  <c:v>553</c:v>
                </c:pt>
                <c:pt idx="14">
                  <c:v>575</c:v>
                </c:pt>
                <c:pt idx="15">
                  <c:v>598</c:v>
                </c:pt>
                <c:pt idx="16">
                  <c:v>622</c:v>
                </c:pt>
                <c:pt idx="17">
                  <c:v>647</c:v>
                </c:pt>
                <c:pt idx="18">
                  <c:v>673</c:v>
                </c:pt>
                <c:pt idx="19">
                  <c:v>700</c:v>
                </c:pt>
                <c:pt idx="20">
                  <c:v>728</c:v>
                </c:pt>
                <c:pt idx="21">
                  <c:v>757</c:v>
                </c:pt>
                <c:pt idx="22">
                  <c:v>787</c:v>
                </c:pt>
                <c:pt idx="23">
                  <c:v>819</c:v>
                </c:pt>
                <c:pt idx="24">
                  <c:v>852</c:v>
                </c:pt>
                <c:pt idx="25">
                  <c:v>886</c:v>
                </c:pt>
                <c:pt idx="26">
                  <c:v>921</c:v>
                </c:pt>
                <c:pt idx="27">
                  <c:v>958</c:v>
                </c:pt>
                <c:pt idx="28">
                  <c:v>996</c:v>
                </c:pt>
                <c:pt idx="29">
                  <c:v>1036</c:v>
                </c:pt>
                <c:pt idx="30">
                  <c:v>1077</c:v>
                </c:pt>
                <c:pt idx="31">
                  <c:v>1121</c:v>
                </c:pt>
                <c:pt idx="32">
                  <c:v>1165</c:v>
                </c:pt>
                <c:pt idx="33">
                  <c:v>1212</c:v>
                </c:pt>
                <c:pt idx="34">
                  <c:v>1260</c:v>
                </c:pt>
                <c:pt idx="35">
                  <c:v>1311</c:v>
                </c:pt>
                <c:pt idx="36">
                  <c:v>1363</c:v>
                </c:pt>
                <c:pt idx="37">
                  <c:v>1418</c:v>
                </c:pt>
                <c:pt idx="38">
                  <c:v>1475</c:v>
                </c:pt>
                <c:pt idx="39">
                  <c:v>1534</c:v>
                </c:pt>
                <c:pt idx="40">
                  <c:v>1595</c:v>
                </c:pt>
                <c:pt idx="41">
                  <c:v>1643</c:v>
                </c:pt>
                <c:pt idx="42">
                  <c:v>1692</c:v>
                </c:pt>
                <c:pt idx="43">
                  <c:v>1743</c:v>
                </c:pt>
                <c:pt idx="44">
                  <c:v>1795</c:v>
                </c:pt>
                <c:pt idx="45">
                  <c:v>1849</c:v>
                </c:pt>
                <c:pt idx="46">
                  <c:v>1904</c:v>
                </c:pt>
                <c:pt idx="47">
                  <c:v>1962</c:v>
                </c:pt>
                <c:pt idx="48">
                  <c:v>2020</c:v>
                </c:pt>
                <c:pt idx="49">
                  <c:v>2081</c:v>
                </c:pt>
                <c:pt idx="50">
                  <c:v>2143</c:v>
                </c:pt>
                <c:pt idx="51">
                  <c:v>2208</c:v>
                </c:pt>
                <c:pt idx="52">
                  <c:v>2274</c:v>
                </c:pt>
                <c:pt idx="53">
                  <c:v>2342</c:v>
                </c:pt>
                <c:pt idx="54">
                  <c:v>2412</c:v>
                </c:pt>
                <c:pt idx="55">
                  <c:v>2485</c:v>
                </c:pt>
                <c:pt idx="56">
                  <c:v>2559</c:v>
                </c:pt>
                <c:pt idx="57">
                  <c:v>2636</c:v>
                </c:pt>
                <c:pt idx="58">
                  <c:v>2715</c:v>
                </c:pt>
                <c:pt idx="59">
                  <c:v>2797</c:v>
                </c:pt>
                <c:pt idx="60">
                  <c:v>2881</c:v>
                </c:pt>
                <c:pt idx="61">
                  <c:v>2967</c:v>
                </c:pt>
                <c:pt idx="62">
                  <c:v>3056</c:v>
                </c:pt>
                <c:pt idx="63">
                  <c:v>3148</c:v>
                </c:pt>
                <c:pt idx="64">
                  <c:v>3242</c:v>
                </c:pt>
                <c:pt idx="65">
                  <c:v>3339</c:v>
                </c:pt>
                <c:pt idx="66">
                  <c:v>3440</c:v>
                </c:pt>
                <c:pt idx="67">
                  <c:v>3543</c:v>
                </c:pt>
                <c:pt idx="68">
                  <c:v>3649</c:v>
                </c:pt>
                <c:pt idx="69">
                  <c:v>3759</c:v>
                </c:pt>
                <c:pt idx="70">
                  <c:v>3871</c:v>
                </c:pt>
                <c:pt idx="71">
                  <c:v>3949</c:v>
                </c:pt>
                <c:pt idx="72">
                  <c:v>4028</c:v>
                </c:pt>
                <c:pt idx="73">
                  <c:v>4108</c:v>
                </c:pt>
                <c:pt idx="74">
                  <c:v>4190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B7CF-47B6-848D-1C3C1610AC72}"/>
            </c:ext>
          </c:extLst>
        </c:ser>
        <c:ser>
          <c:idx val="8"/>
          <c:order val="2"/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Eksempel!$C$6:$BY$6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Eksempel!$C$17:$BY$17</c:f>
              <c:numCache>
                <c:formatCode>_-* #\ ##0_-;\-* #\ ##0_-;_-* "-"??_-;_-@_-</c:formatCode>
                <c:ptCount val="75"/>
                <c:pt idx="0">
                  <c:v>1200</c:v>
                </c:pt>
                <c:pt idx="1">
                  <c:v>1311</c:v>
                </c:pt>
                <c:pt idx="2">
                  <c:v>1433</c:v>
                </c:pt>
                <c:pt idx="3">
                  <c:v>1566</c:v>
                </c:pt>
                <c:pt idx="4">
                  <c:v>1711</c:v>
                </c:pt>
                <c:pt idx="5">
                  <c:v>1870</c:v>
                </c:pt>
                <c:pt idx="6">
                  <c:v>2044</c:v>
                </c:pt>
                <c:pt idx="7">
                  <c:v>2233</c:v>
                </c:pt>
                <c:pt idx="8">
                  <c:v>2441</c:v>
                </c:pt>
                <c:pt idx="9">
                  <c:v>2668</c:v>
                </c:pt>
                <c:pt idx="10">
                  <c:v>2916</c:v>
                </c:pt>
                <c:pt idx="11">
                  <c:v>3187</c:v>
                </c:pt>
                <c:pt idx="12">
                  <c:v>3484</c:v>
                </c:pt>
                <c:pt idx="13">
                  <c:v>3808</c:v>
                </c:pt>
                <c:pt idx="14">
                  <c:v>4162</c:v>
                </c:pt>
                <c:pt idx="15">
                  <c:v>4549</c:v>
                </c:pt>
                <c:pt idx="16">
                  <c:v>4972</c:v>
                </c:pt>
                <c:pt idx="17">
                  <c:v>5435</c:v>
                </c:pt>
                <c:pt idx="18">
                  <c:v>5940</c:v>
                </c:pt>
                <c:pt idx="19">
                  <c:v>6194</c:v>
                </c:pt>
                <c:pt idx="20">
                  <c:v>6459</c:v>
                </c:pt>
                <c:pt idx="21">
                  <c:v>6735</c:v>
                </c:pt>
                <c:pt idx="22">
                  <c:v>7023</c:v>
                </c:pt>
                <c:pt idx="23">
                  <c:v>7323</c:v>
                </c:pt>
                <c:pt idx="24">
                  <c:v>7636</c:v>
                </c:pt>
                <c:pt idx="25">
                  <c:v>7963</c:v>
                </c:pt>
                <c:pt idx="26">
                  <c:v>8304</c:v>
                </c:pt>
                <c:pt idx="27">
                  <c:v>8659</c:v>
                </c:pt>
                <c:pt idx="28">
                  <c:v>9029</c:v>
                </c:pt>
                <c:pt idx="29">
                  <c:v>9268</c:v>
                </c:pt>
                <c:pt idx="30">
                  <c:v>9514</c:v>
                </c:pt>
                <c:pt idx="31">
                  <c:v>9766</c:v>
                </c:pt>
                <c:pt idx="32">
                  <c:v>10025</c:v>
                </c:pt>
                <c:pt idx="33">
                  <c:v>10291</c:v>
                </c:pt>
                <c:pt idx="34">
                  <c:v>10563</c:v>
                </c:pt>
                <c:pt idx="35">
                  <c:v>10843</c:v>
                </c:pt>
                <c:pt idx="36">
                  <c:v>11131</c:v>
                </c:pt>
                <c:pt idx="37">
                  <c:v>11426</c:v>
                </c:pt>
                <c:pt idx="38">
                  <c:v>11729</c:v>
                </c:pt>
                <c:pt idx="39">
                  <c:v>11905</c:v>
                </c:pt>
                <c:pt idx="40">
                  <c:v>12085</c:v>
                </c:pt>
                <c:pt idx="41">
                  <c:v>12266</c:v>
                </c:pt>
                <c:pt idx="42">
                  <c:v>12451</c:v>
                </c:pt>
                <c:pt idx="43">
                  <c:v>12639</c:v>
                </c:pt>
                <c:pt idx="44">
                  <c:v>12829</c:v>
                </c:pt>
                <c:pt idx="45">
                  <c:v>13022</c:v>
                </c:pt>
                <c:pt idx="46">
                  <c:v>13218</c:v>
                </c:pt>
                <c:pt idx="47">
                  <c:v>13417</c:v>
                </c:pt>
                <c:pt idx="48">
                  <c:v>13619</c:v>
                </c:pt>
                <c:pt idx="49">
                  <c:v>14289</c:v>
                </c:pt>
                <c:pt idx="50">
                  <c:v>14993</c:v>
                </c:pt>
                <c:pt idx="51">
                  <c:v>15731</c:v>
                </c:pt>
                <c:pt idx="52">
                  <c:v>16505</c:v>
                </c:pt>
                <c:pt idx="53">
                  <c:v>17318</c:v>
                </c:pt>
                <c:pt idx="54">
                  <c:v>18170</c:v>
                </c:pt>
                <c:pt idx="55">
                  <c:v>19065</c:v>
                </c:pt>
                <c:pt idx="56">
                  <c:v>20003</c:v>
                </c:pt>
                <c:pt idx="57">
                  <c:v>20988</c:v>
                </c:pt>
                <c:pt idx="58">
                  <c:v>22021</c:v>
                </c:pt>
                <c:pt idx="59">
                  <c:v>22517</c:v>
                </c:pt>
                <c:pt idx="60">
                  <c:v>23025</c:v>
                </c:pt>
                <c:pt idx="61">
                  <c:v>23544</c:v>
                </c:pt>
                <c:pt idx="62">
                  <c:v>24074</c:v>
                </c:pt>
                <c:pt idx="63">
                  <c:v>24617</c:v>
                </c:pt>
                <c:pt idx="64">
                  <c:v>25172</c:v>
                </c:pt>
                <c:pt idx="65">
                  <c:v>25739</c:v>
                </c:pt>
                <c:pt idx="66">
                  <c:v>26319</c:v>
                </c:pt>
                <c:pt idx="67">
                  <c:v>26912</c:v>
                </c:pt>
                <c:pt idx="68">
                  <c:v>27518</c:v>
                </c:pt>
                <c:pt idx="69">
                  <c:v>28488</c:v>
                </c:pt>
                <c:pt idx="70">
                  <c:v>29491</c:v>
                </c:pt>
                <c:pt idx="71">
                  <c:v>30530</c:v>
                </c:pt>
                <c:pt idx="72">
                  <c:v>31605</c:v>
                </c:pt>
                <c:pt idx="73">
                  <c:v>32719</c:v>
                </c:pt>
                <c:pt idx="74">
                  <c:v>33871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B7CF-47B6-848D-1C3C1610AC72}"/>
            </c:ext>
          </c:extLst>
        </c:ser>
        <c:ser>
          <c:idx val="9"/>
          <c:order val="3"/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Eksempel!$C$6:$BY$6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Eksempel!$C$18:$BY$18</c:f>
              <c:numCache>
                <c:formatCode>_-* #\ ##0_-;\-* #\ ##0_-;_-* "-"??_-;_-@_-</c:formatCode>
                <c:ptCount val="75"/>
                <c:pt idx="0">
                  <c:v>1193.2035686830798</c:v>
                </c:pt>
                <c:pt idx="1">
                  <c:v>1450.2252251226466</c:v>
                </c:pt>
                <c:pt idx="2">
                  <c:v>1705.6891745534886</c:v>
                </c:pt>
                <c:pt idx="3">
                  <c:v>1962.7108309930554</c:v>
                </c:pt>
                <c:pt idx="4">
                  <c:v>2218.1747804238976</c:v>
                </c:pt>
                <c:pt idx="5">
                  <c:v>2475.1964368634644</c:v>
                </c:pt>
                <c:pt idx="6">
                  <c:v>2732.2180933030313</c:v>
                </c:pt>
                <c:pt idx="7">
                  <c:v>2987.6820427338735</c:v>
                </c:pt>
                <c:pt idx="8">
                  <c:v>3244.7036991734399</c:v>
                </c:pt>
                <c:pt idx="9">
                  <c:v>3244.7036991734399</c:v>
                </c:pt>
                <c:pt idx="10">
                  <c:v>3244.7036991734399</c:v>
                </c:pt>
                <c:pt idx="11">
                  <c:v>3244.7036991734399</c:v>
                </c:pt>
                <c:pt idx="12">
                  <c:v>3244.7036991734399</c:v>
                </c:pt>
                <c:pt idx="13">
                  <c:v>3244.7036991734399</c:v>
                </c:pt>
                <c:pt idx="14">
                  <c:v>3244.7036991734399</c:v>
                </c:pt>
                <c:pt idx="15">
                  <c:v>3244.7036991734399</c:v>
                </c:pt>
                <c:pt idx="16">
                  <c:v>3244.7036991734399</c:v>
                </c:pt>
                <c:pt idx="17">
                  <c:v>3244.7036991734399</c:v>
                </c:pt>
                <c:pt idx="18">
                  <c:v>3244.7036991734399</c:v>
                </c:pt>
                <c:pt idx="19">
                  <c:v>3244.7036991734399</c:v>
                </c:pt>
                <c:pt idx="20">
                  <c:v>3244.7036991734399</c:v>
                </c:pt>
                <c:pt idx="21">
                  <c:v>3244.7036991734399</c:v>
                </c:pt>
                <c:pt idx="22">
                  <c:v>3244.7036991734399</c:v>
                </c:pt>
                <c:pt idx="23">
                  <c:v>3244.7036991734399</c:v>
                </c:pt>
                <c:pt idx="24">
                  <c:v>3244.7036991734399</c:v>
                </c:pt>
                <c:pt idx="25">
                  <c:v>3244.7036991734399</c:v>
                </c:pt>
                <c:pt idx="26">
                  <c:v>3244.7036991734399</c:v>
                </c:pt>
                <c:pt idx="27">
                  <c:v>3244.7036991734399</c:v>
                </c:pt>
                <c:pt idx="28">
                  <c:v>3244.7036991734399</c:v>
                </c:pt>
                <c:pt idx="29">
                  <c:v>3244.7036991734399</c:v>
                </c:pt>
                <c:pt idx="30">
                  <c:v>3244.7036991734399</c:v>
                </c:pt>
                <c:pt idx="31">
                  <c:v>3372.4356738888609</c:v>
                </c:pt>
                <c:pt idx="32">
                  <c:v>3506.3984766391809</c:v>
                </c:pt>
                <c:pt idx="33">
                  <c:v>3646.5921074243993</c:v>
                </c:pt>
                <c:pt idx="34">
                  <c:v>3793.0165662445161</c:v>
                </c:pt>
                <c:pt idx="35">
                  <c:v>3944.1141460908066</c:v>
                </c:pt>
                <c:pt idx="36">
                  <c:v>4103.0002609807207</c:v>
                </c:pt>
                <c:pt idx="37">
                  <c:v>4266.5594968968089</c:v>
                </c:pt>
                <c:pt idx="38">
                  <c:v>4436.3495608477951</c:v>
                </c:pt>
                <c:pt idx="39">
                  <c:v>4613.928159842405</c:v>
                </c:pt>
                <c:pt idx="40">
                  <c:v>4799.2952938806384</c:v>
                </c:pt>
                <c:pt idx="41">
                  <c:v>4942.6043386833053</c:v>
                </c:pt>
                <c:pt idx="42">
                  <c:v>5092.144211520872</c:v>
                </c:pt>
                <c:pt idx="43">
                  <c:v>5244.7994983758872</c:v>
                </c:pt>
                <c:pt idx="44">
                  <c:v>5402.1279062570766</c:v>
                </c:pt>
                <c:pt idx="45">
                  <c:v>5564.1294351644401</c:v>
                </c:pt>
                <c:pt idx="46">
                  <c:v>5730.8040850979769</c:v>
                </c:pt>
                <c:pt idx="47">
                  <c:v>5902.1518560576878</c:v>
                </c:pt>
                <c:pt idx="48">
                  <c:v>6079.7304550522977</c:v>
                </c:pt>
                <c:pt idx="49">
                  <c:v>6261.9821750730816</c:v>
                </c:pt>
                <c:pt idx="50">
                  <c:v>6448.9070161200398</c:v>
                </c:pt>
                <c:pt idx="51">
                  <c:v>6643.6203922106206</c:v>
                </c:pt>
                <c:pt idx="52">
                  <c:v>6843.0068893273747</c:v>
                </c:pt>
                <c:pt idx="53">
                  <c:v>7047.0665074703038</c:v>
                </c:pt>
                <c:pt idx="54">
                  <c:v>7258.9146606568556</c:v>
                </c:pt>
                <c:pt idx="55">
                  <c:v>7476.9936418783063</c:v>
                </c:pt>
                <c:pt idx="56">
                  <c:v>7701.3034511346559</c:v>
                </c:pt>
                <c:pt idx="57">
                  <c:v>7931.8440884259035</c:v>
                </c:pt>
                <c:pt idx="58">
                  <c:v>8170.1732607607746</c:v>
                </c:pt>
                <c:pt idx="59">
                  <c:v>8414.7332611305446</c:v>
                </c:pt>
                <c:pt idx="60">
                  <c:v>8667.0817965439364</c:v>
                </c:pt>
                <c:pt idx="61">
                  <c:v>8927.2188670009527</c:v>
                </c:pt>
                <c:pt idx="62">
                  <c:v>9195.1444725015917</c:v>
                </c:pt>
                <c:pt idx="63">
                  <c:v>9470.8586130458552</c:v>
                </c:pt>
                <c:pt idx="64">
                  <c:v>9755.9189956424652</c:v>
                </c:pt>
                <c:pt idx="65">
                  <c:v>10048.7679132827</c:v>
                </c:pt>
                <c:pt idx="66">
                  <c:v>10349.405365966555</c:v>
                </c:pt>
                <c:pt idx="67">
                  <c:v>10660.946767711484</c:v>
                </c:pt>
                <c:pt idx="68">
                  <c:v>10980.276704500038</c:v>
                </c:pt>
                <c:pt idx="69">
                  <c:v>11308.952883340939</c:v>
                </c:pt>
                <c:pt idx="70">
                  <c:v>11648.533011242911</c:v>
                </c:pt>
                <c:pt idx="71">
                  <c:v>11882.189062551608</c:v>
                </c:pt>
                <c:pt idx="72">
                  <c:v>12118.960527877754</c:v>
                </c:pt>
                <c:pt idx="73">
                  <c:v>12361.9628212388</c:v>
                </c:pt>
                <c:pt idx="74">
                  <c:v>12609.638235626018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3-B7CF-47B6-848D-1C3C1610AC72}"/>
            </c:ext>
          </c:extLst>
        </c:ser>
        <c:ser>
          <c:idx val="0"/>
          <c:order val="4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7CF-47B6-848D-1C3C1610AC72}"/>
            </c:ext>
          </c:extLst>
        </c:ser>
        <c:ser>
          <c:idx val="1"/>
          <c:order val="5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7CF-47B6-848D-1C3C1610AC72}"/>
            </c:ext>
          </c:extLst>
        </c:ser>
        <c:ser>
          <c:idx val="2"/>
          <c:order val="6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6-B7CF-47B6-848D-1C3C1610AC72}"/>
            </c:ext>
          </c:extLst>
        </c:ser>
        <c:ser>
          <c:idx val="3"/>
          <c:order val="7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B7CF-47B6-848D-1C3C1610AC72}"/>
            </c:ext>
          </c:extLst>
        </c:ser>
        <c:ser>
          <c:idx val="4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7CF-47B6-848D-1C3C1610AC72}"/>
            </c:ext>
          </c:extLst>
        </c:ser>
        <c:ser>
          <c:idx val="5"/>
          <c:order val="9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B7CF-47B6-848D-1C3C1610AC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6898399"/>
        <c:axId val="1356898815"/>
      </c:lineChart>
      <c:catAx>
        <c:axId val="135689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6898815"/>
        <c:crosses val="autoZero"/>
        <c:auto val="1"/>
        <c:lblAlgn val="ctr"/>
        <c:lblOffset val="100"/>
        <c:noMultiLvlLbl val="0"/>
      </c:catAx>
      <c:valAx>
        <c:axId val="135689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689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Eksempel!$B$15</c:f>
              <c:strCache>
                <c:ptCount val="1"/>
                <c:pt idx="0">
                  <c:v>Hovedkarbonprisbane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Eksempel!$C$15:$BY$15</c:f>
              <c:numCache>
                <c:formatCode>_-* #\ ##0_-;\-* #\ ##0_-;_-* "-"??_-;_-@_-</c:formatCode>
                <c:ptCount val="75"/>
                <c:pt idx="0">
                  <c:v>766</c:v>
                </c:pt>
                <c:pt idx="1">
                  <c:v>931</c:v>
                </c:pt>
                <c:pt idx="2">
                  <c:v>1095</c:v>
                </c:pt>
                <c:pt idx="3">
                  <c:v>1260</c:v>
                </c:pt>
                <c:pt idx="4">
                  <c:v>1424</c:v>
                </c:pt>
                <c:pt idx="5">
                  <c:v>1589</c:v>
                </c:pt>
                <c:pt idx="6">
                  <c:v>1754</c:v>
                </c:pt>
                <c:pt idx="7">
                  <c:v>1918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7F-4F10-86E2-9DCBF18F511D}"/>
            </c:ext>
          </c:extLst>
        </c:ser>
        <c:ser>
          <c:idx val="1"/>
          <c:order val="1"/>
          <c:tx>
            <c:strRef>
              <c:f>Eksempel!$B$16</c:f>
              <c:strCache>
                <c:ptCount val="1"/>
                <c:pt idx="0">
                  <c:v>Lav karbonprisbane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Eksempel!$C$16:$BY$16</c:f>
              <c:numCache>
                <c:formatCode>_-* #\ ##0_-;\-* #\ ##0_-;_-* "-"??_-;_-@_-</c:formatCode>
                <c:ptCount val="75"/>
                <c:pt idx="0">
                  <c:v>461</c:v>
                </c:pt>
                <c:pt idx="1">
                  <c:v>457</c:v>
                </c:pt>
                <c:pt idx="2">
                  <c:v>455</c:v>
                </c:pt>
                <c:pt idx="3">
                  <c:v>454</c:v>
                </c:pt>
                <c:pt idx="4">
                  <c:v>455</c:v>
                </c:pt>
                <c:pt idx="5">
                  <c:v>455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473</c:v>
                </c:pt>
                <c:pt idx="10">
                  <c:v>492</c:v>
                </c:pt>
                <c:pt idx="11">
                  <c:v>511</c:v>
                </c:pt>
                <c:pt idx="12">
                  <c:v>532</c:v>
                </c:pt>
                <c:pt idx="13">
                  <c:v>553</c:v>
                </c:pt>
                <c:pt idx="14">
                  <c:v>575</c:v>
                </c:pt>
                <c:pt idx="15">
                  <c:v>598</c:v>
                </c:pt>
                <c:pt idx="16">
                  <c:v>622</c:v>
                </c:pt>
                <c:pt idx="17">
                  <c:v>647</c:v>
                </c:pt>
                <c:pt idx="18">
                  <c:v>673</c:v>
                </c:pt>
                <c:pt idx="19">
                  <c:v>700</c:v>
                </c:pt>
                <c:pt idx="20">
                  <c:v>728</c:v>
                </c:pt>
                <c:pt idx="21">
                  <c:v>757</c:v>
                </c:pt>
                <c:pt idx="22">
                  <c:v>787</c:v>
                </c:pt>
                <c:pt idx="23">
                  <c:v>819</c:v>
                </c:pt>
                <c:pt idx="24">
                  <c:v>852</c:v>
                </c:pt>
                <c:pt idx="25">
                  <c:v>886</c:v>
                </c:pt>
                <c:pt idx="26">
                  <c:v>921</c:v>
                </c:pt>
                <c:pt idx="27">
                  <c:v>958</c:v>
                </c:pt>
                <c:pt idx="28">
                  <c:v>996</c:v>
                </c:pt>
                <c:pt idx="29">
                  <c:v>1036</c:v>
                </c:pt>
                <c:pt idx="30">
                  <c:v>1077</c:v>
                </c:pt>
                <c:pt idx="31">
                  <c:v>1121</c:v>
                </c:pt>
                <c:pt idx="32">
                  <c:v>1165</c:v>
                </c:pt>
                <c:pt idx="33">
                  <c:v>1212</c:v>
                </c:pt>
                <c:pt idx="34">
                  <c:v>1260</c:v>
                </c:pt>
                <c:pt idx="35">
                  <c:v>1311</c:v>
                </c:pt>
                <c:pt idx="36">
                  <c:v>1363</c:v>
                </c:pt>
                <c:pt idx="37">
                  <c:v>1418</c:v>
                </c:pt>
                <c:pt idx="38">
                  <c:v>1475</c:v>
                </c:pt>
                <c:pt idx="39">
                  <c:v>1534</c:v>
                </c:pt>
                <c:pt idx="40">
                  <c:v>1595</c:v>
                </c:pt>
                <c:pt idx="41">
                  <c:v>1643</c:v>
                </c:pt>
                <c:pt idx="42">
                  <c:v>1692</c:v>
                </c:pt>
                <c:pt idx="43">
                  <c:v>1743</c:v>
                </c:pt>
                <c:pt idx="44">
                  <c:v>1795</c:v>
                </c:pt>
                <c:pt idx="45">
                  <c:v>1849</c:v>
                </c:pt>
                <c:pt idx="46">
                  <c:v>1904</c:v>
                </c:pt>
                <c:pt idx="47">
                  <c:v>1962</c:v>
                </c:pt>
                <c:pt idx="48">
                  <c:v>2020</c:v>
                </c:pt>
                <c:pt idx="49">
                  <c:v>2081</c:v>
                </c:pt>
                <c:pt idx="50">
                  <c:v>2143</c:v>
                </c:pt>
                <c:pt idx="51">
                  <c:v>2208</c:v>
                </c:pt>
                <c:pt idx="52">
                  <c:v>2274</c:v>
                </c:pt>
                <c:pt idx="53">
                  <c:v>2342</c:v>
                </c:pt>
                <c:pt idx="54">
                  <c:v>2412</c:v>
                </c:pt>
                <c:pt idx="55">
                  <c:v>2485</c:v>
                </c:pt>
                <c:pt idx="56">
                  <c:v>2559</c:v>
                </c:pt>
                <c:pt idx="57">
                  <c:v>2636</c:v>
                </c:pt>
                <c:pt idx="58">
                  <c:v>2715</c:v>
                </c:pt>
                <c:pt idx="59">
                  <c:v>2797</c:v>
                </c:pt>
                <c:pt idx="60">
                  <c:v>2881</c:v>
                </c:pt>
                <c:pt idx="61">
                  <c:v>2967</c:v>
                </c:pt>
                <c:pt idx="62">
                  <c:v>3056</c:v>
                </c:pt>
                <c:pt idx="63">
                  <c:v>3148</c:v>
                </c:pt>
                <c:pt idx="64">
                  <c:v>3242</c:v>
                </c:pt>
                <c:pt idx="65">
                  <c:v>3339</c:v>
                </c:pt>
                <c:pt idx="66">
                  <c:v>3440</c:v>
                </c:pt>
                <c:pt idx="67">
                  <c:v>3543</c:v>
                </c:pt>
                <c:pt idx="68">
                  <c:v>3649</c:v>
                </c:pt>
                <c:pt idx="69">
                  <c:v>3759</c:v>
                </c:pt>
                <c:pt idx="70">
                  <c:v>3871</c:v>
                </c:pt>
                <c:pt idx="71">
                  <c:v>3949</c:v>
                </c:pt>
                <c:pt idx="72">
                  <c:v>4028</c:v>
                </c:pt>
                <c:pt idx="73">
                  <c:v>4108</c:v>
                </c:pt>
                <c:pt idx="74">
                  <c:v>4190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27F-4F10-86E2-9DCBF18F511D}"/>
            </c:ext>
          </c:extLst>
        </c:ser>
        <c:ser>
          <c:idx val="2"/>
          <c:order val="2"/>
          <c:tx>
            <c:strRef>
              <c:f>Eksempel!$B$17</c:f>
              <c:strCache>
                <c:ptCount val="1"/>
                <c:pt idx="0">
                  <c:v>Høy karbonprisbane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Eksempel!$C$17:$BY$17</c:f>
              <c:numCache>
                <c:formatCode>_-* #\ ##0_-;\-* #\ ##0_-;_-* "-"??_-;_-@_-</c:formatCode>
                <c:ptCount val="75"/>
                <c:pt idx="0">
                  <c:v>1200</c:v>
                </c:pt>
                <c:pt idx="1">
                  <c:v>1311</c:v>
                </c:pt>
                <c:pt idx="2">
                  <c:v>1433</c:v>
                </c:pt>
                <c:pt idx="3">
                  <c:v>1566</c:v>
                </c:pt>
                <c:pt idx="4">
                  <c:v>1711</c:v>
                </c:pt>
                <c:pt idx="5">
                  <c:v>1870</c:v>
                </c:pt>
                <c:pt idx="6">
                  <c:v>2044</c:v>
                </c:pt>
                <c:pt idx="7">
                  <c:v>2233</c:v>
                </c:pt>
                <c:pt idx="8">
                  <c:v>2441</c:v>
                </c:pt>
                <c:pt idx="9">
                  <c:v>2668</c:v>
                </c:pt>
                <c:pt idx="10">
                  <c:v>2916</c:v>
                </c:pt>
                <c:pt idx="11">
                  <c:v>3187</c:v>
                </c:pt>
                <c:pt idx="12">
                  <c:v>3484</c:v>
                </c:pt>
                <c:pt idx="13">
                  <c:v>3808</c:v>
                </c:pt>
                <c:pt idx="14">
                  <c:v>4162</c:v>
                </c:pt>
                <c:pt idx="15">
                  <c:v>4549</c:v>
                </c:pt>
                <c:pt idx="16">
                  <c:v>4972</c:v>
                </c:pt>
                <c:pt idx="17">
                  <c:v>5435</c:v>
                </c:pt>
                <c:pt idx="18">
                  <c:v>5940</c:v>
                </c:pt>
                <c:pt idx="19">
                  <c:v>6194</c:v>
                </c:pt>
                <c:pt idx="20">
                  <c:v>6459</c:v>
                </c:pt>
                <c:pt idx="21">
                  <c:v>6735</c:v>
                </c:pt>
                <c:pt idx="22">
                  <c:v>7023</c:v>
                </c:pt>
                <c:pt idx="23">
                  <c:v>7323</c:v>
                </c:pt>
                <c:pt idx="24">
                  <c:v>7636</c:v>
                </c:pt>
                <c:pt idx="25">
                  <c:v>7963</c:v>
                </c:pt>
                <c:pt idx="26">
                  <c:v>8304</c:v>
                </c:pt>
                <c:pt idx="27">
                  <c:v>8659</c:v>
                </c:pt>
                <c:pt idx="28">
                  <c:v>9029</c:v>
                </c:pt>
                <c:pt idx="29">
                  <c:v>9268</c:v>
                </c:pt>
                <c:pt idx="30">
                  <c:v>9514</c:v>
                </c:pt>
                <c:pt idx="31">
                  <c:v>9766</c:v>
                </c:pt>
                <c:pt idx="32">
                  <c:v>10025</c:v>
                </c:pt>
                <c:pt idx="33">
                  <c:v>10291</c:v>
                </c:pt>
                <c:pt idx="34">
                  <c:v>10563</c:v>
                </c:pt>
                <c:pt idx="35">
                  <c:v>10843</c:v>
                </c:pt>
                <c:pt idx="36">
                  <c:v>11131</c:v>
                </c:pt>
                <c:pt idx="37">
                  <c:v>11426</c:v>
                </c:pt>
                <c:pt idx="38">
                  <c:v>11729</c:v>
                </c:pt>
                <c:pt idx="39">
                  <c:v>11905</c:v>
                </c:pt>
                <c:pt idx="40">
                  <c:v>12085</c:v>
                </c:pt>
                <c:pt idx="41">
                  <c:v>12266</c:v>
                </c:pt>
                <c:pt idx="42">
                  <c:v>12451</c:v>
                </c:pt>
                <c:pt idx="43">
                  <c:v>12639</c:v>
                </c:pt>
                <c:pt idx="44">
                  <c:v>12829</c:v>
                </c:pt>
                <c:pt idx="45">
                  <c:v>13022</c:v>
                </c:pt>
                <c:pt idx="46">
                  <c:v>13218</c:v>
                </c:pt>
                <c:pt idx="47">
                  <c:v>13417</c:v>
                </c:pt>
                <c:pt idx="48">
                  <c:v>13619</c:v>
                </c:pt>
                <c:pt idx="49">
                  <c:v>14289</c:v>
                </c:pt>
                <c:pt idx="50">
                  <c:v>14993</c:v>
                </c:pt>
                <c:pt idx="51">
                  <c:v>15731</c:v>
                </c:pt>
                <c:pt idx="52">
                  <c:v>16505</c:v>
                </c:pt>
                <c:pt idx="53">
                  <c:v>17318</c:v>
                </c:pt>
                <c:pt idx="54">
                  <c:v>18170</c:v>
                </c:pt>
                <c:pt idx="55">
                  <c:v>19065</c:v>
                </c:pt>
                <c:pt idx="56">
                  <c:v>20003</c:v>
                </c:pt>
                <c:pt idx="57">
                  <c:v>20988</c:v>
                </c:pt>
                <c:pt idx="58">
                  <c:v>22021</c:v>
                </c:pt>
                <c:pt idx="59">
                  <c:v>22517</c:v>
                </c:pt>
                <c:pt idx="60">
                  <c:v>23025</c:v>
                </c:pt>
                <c:pt idx="61">
                  <c:v>23544</c:v>
                </c:pt>
                <c:pt idx="62">
                  <c:v>24074</c:v>
                </c:pt>
                <c:pt idx="63">
                  <c:v>24617</c:v>
                </c:pt>
                <c:pt idx="64">
                  <c:v>25172</c:v>
                </c:pt>
                <c:pt idx="65">
                  <c:v>25739</c:v>
                </c:pt>
                <c:pt idx="66">
                  <c:v>26319</c:v>
                </c:pt>
                <c:pt idx="67">
                  <c:v>26912</c:v>
                </c:pt>
                <c:pt idx="68">
                  <c:v>27518</c:v>
                </c:pt>
                <c:pt idx="69">
                  <c:v>28488</c:v>
                </c:pt>
                <c:pt idx="70">
                  <c:v>29491</c:v>
                </c:pt>
                <c:pt idx="71">
                  <c:v>30530</c:v>
                </c:pt>
                <c:pt idx="72">
                  <c:v>31605</c:v>
                </c:pt>
                <c:pt idx="73">
                  <c:v>32719</c:v>
                </c:pt>
                <c:pt idx="74">
                  <c:v>33871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27F-4F10-86E2-9DCBF18F511D}"/>
            </c:ext>
          </c:extLst>
        </c:ser>
        <c:ser>
          <c:idx val="3"/>
          <c:order val="3"/>
          <c:tx>
            <c:strRef>
              <c:f>Eksempel!$B$18</c:f>
              <c:strCache>
                <c:ptCount val="1"/>
                <c:pt idx="0">
                  <c:v>Break even prisbane (x * hovedkarbonprisbane)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Eksempel!$C$18:$BY$18</c:f>
              <c:numCache>
                <c:formatCode>_-* #\ ##0_-;\-* #\ ##0_-;_-* "-"??_-;_-@_-</c:formatCode>
                <c:ptCount val="75"/>
                <c:pt idx="0">
                  <c:v>1193.2035686830798</c:v>
                </c:pt>
                <c:pt idx="1">
                  <c:v>1450.2252251226466</c:v>
                </c:pt>
                <c:pt idx="2">
                  <c:v>1705.6891745534886</c:v>
                </c:pt>
                <c:pt idx="3">
                  <c:v>1962.7108309930554</c:v>
                </c:pt>
                <c:pt idx="4">
                  <c:v>2218.1747804238976</c:v>
                </c:pt>
                <c:pt idx="5">
                  <c:v>2475.1964368634644</c:v>
                </c:pt>
                <c:pt idx="6">
                  <c:v>2732.2180933030313</c:v>
                </c:pt>
                <c:pt idx="7">
                  <c:v>2987.6820427338735</c:v>
                </c:pt>
                <c:pt idx="8">
                  <c:v>3244.7036991734399</c:v>
                </c:pt>
                <c:pt idx="9">
                  <c:v>3244.7036991734399</c:v>
                </c:pt>
                <c:pt idx="10">
                  <c:v>3244.7036991734399</c:v>
                </c:pt>
                <c:pt idx="11">
                  <c:v>3244.7036991734399</c:v>
                </c:pt>
                <c:pt idx="12">
                  <c:v>3244.7036991734399</c:v>
                </c:pt>
                <c:pt idx="13">
                  <c:v>3244.7036991734399</c:v>
                </c:pt>
                <c:pt idx="14">
                  <c:v>3244.7036991734399</c:v>
                </c:pt>
                <c:pt idx="15">
                  <c:v>3244.7036991734399</c:v>
                </c:pt>
                <c:pt idx="16">
                  <c:v>3244.7036991734399</c:v>
                </c:pt>
                <c:pt idx="17">
                  <c:v>3244.7036991734399</c:v>
                </c:pt>
                <c:pt idx="18">
                  <c:v>3244.7036991734399</c:v>
                </c:pt>
                <c:pt idx="19">
                  <c:v>3244.7036991734399</c:v>
                </c:pt>
                <c:pt idx="20">
                  <c:v>3244.7036991734399</c:v>
                </c:pt>
                <c:pt idx="21">
                  <c:v>3244.7036991734399</c:v>
                </c:pt>
                <c:pt idx="22">
                  <c:v>3244.7036991734399</c:v>
                </c:pt>
                <c:pt idx="23">
                  <c:v>3244.7036991734399</c:v>
                </c:pt>
                <c:pt idx="24">
                  <c:v>3244.7036991734399</c:v>
                </c:pt>
                <c:pt idx="25">
                  <c:v>3244.7036991734399</c:v>
                </c:pt>
                <c:pt idx="26">
                  <c:v>3244.7036991734399</c:v>
                </c:pt>
                <c:pt idx="27">
                  <c:v>3244.7036991734399</c:v>
                </c:pt>
                <c:pt idx="28">
                  <c:v>3244.7036991734399</c:v>
                </c:pt>
                <c:pt idx="29">
                  <c:v>3244.7036991734399</c:v>
                </c:pt>
                <c:pt idx="30">
                  <c:v>3244.7036991734399</c:v>
                </c:pt>
                <c:pt idx="31">
                  <c:v>3372.4356738888609</c:v>
                </c:pt>
                <c:pt idx="32">
                  <c:v>3506.3984766391809</c:v>
                </c:pt>
                <c:pt idx="33">
                  <c:v>3646.5921074243993</c:v>
                </c:pt>
                <c:pt idx="34">
                  <c:v>3793.0165662445161</c:v>
                </c:pt>
                <c:pt idx="35">
                  <c:v>3944.1141460908066</c:v>
                </c:pt>
                <c:pt idx="36">
                  <c:v>4103.0002609807207</c:v>
                </c:pt>
                <c:pt idx="37">
                  <c:v>4266.5594968968089</c:v>
                </c:pt>
                <c:pt idx="38">
                  <c:v>4436.3495608477951</c:v>
                </c:pt>
                <c:pt idx="39">
                  <c:v>4613.928159842405</c:v>
                </c:pt>
                <c:pt idx="40">
                  <c:v>4799.2952938806384</c:v>
                </c:pt>
                <c:pt idx="41">
                  <c:v>4942.6043386833053</c:v>
                </c:pt>
                <c:pt idx="42">
                  <c:v>5092.144211520872</c:v>
                </c:pt>
                <c:pt idx="43">
                  <c:v>5244.7994983758872</c:v>
                </c:pt>
                <c:pt idx="44">
                  <c:v>5402.1279062570766</c:v>
                </c:pt>
                <c:pt idx="45">
                  <c:v>5564.1294351644401</c:v>
                </c:pt>
                <c:pt idx="46">
                  <c:v>5730.8040850979769</c:v>
                </c:pt>
                <c:pt idx="47">
                  <c:v>5902.1518560576878</c:v>
                </c:pt>
                <c:pt idx="48">
                  <c:v>6079.7304550522977</c:v>
                </c:pt>
                <c:pt idx="49">
                  <c:v>6261.9821750730816</c:v>
                </c:pt>
                <c:pt idx="50">
                  <c:v>6448.9070161200398</c:v>
                </c:pt>
                <c:pt idx="51">
                  <c:v>6643.6203922106206</c:v>
                </c:pt>
                <c:pt idx="52">
                  <c:v>6843.0068893273747</c:v>
                </c:pt>
                <c:pt idx="53">
                  <c:v>7047.0665074703038</c:v>
                </c:pt>
                <c:pt idx="54">
                  <c:v>7258.9146606568556</c:v>
                </c:pt>
                <c:pt idx="55">
                  <c:v>7476.9936418783063</c:v>
                </c:pt>
                <c:pt idx="56">
                  <c:v>7701.3034511346559</c:v>
                </c:pt>
                <c:pt idx="57">
                  <c:v>7931.8440884259035</c:v>
                </c:pt>
                <c:pt idx="58">
                  <c:v>8170.1732607607746</c:v>
                </c:pt>
                <c:pt idx="59">
                  <c:v>8414.7332611305446</c:v>
                </c:pt>
                <c:pt idx="60">
                  <c:v>8667.0817965439364</c:v>
                </c:pt>
                <c:pt idx="61">
                  <c:v>8927.2188670009527</c:v>
                </c:pt>
                <c:pt idx="62">
                  <c:v>9195.1444725015917</c:v>
                </c:pt>
                <c:pt idx="63">
                  <c:v>9470.8586130458552</c:v>
                </c:pt>
                <c:pt idx="64">
                  <c:v>9755.9189956424652</c:v>
                </c:pt>
                <c:pt idx="65">
                  <c:v>10048.7679132827</c:v>
                </c:pt>
                <c:pt idx="66">
                  <c:v>10349.405365966555</c:v>
                </c:pt>
                <c:pt idx="67">
                  <c:v>10660.946767711484</c:v>
                </c:pt>
                <c:pt idx="68">
                  <c:v>10980.276704500038</c:v>
                </c:pt>
                <c:pt idx="69">
                  <c:v>11308.952883340939</c:v>
                </c:pt>
                <c:pt idx="70">
                  <c:v>11648.533011242911</c:v>
                </c:pt>
                <c:pt idx="71">
                  <c:v>11882.189062551608</c:v>
                </c:pt>
                <c:pt idx="72">
                  <c:v>12118.960527877754</c:v>
                </c:pt>
                <c:pt idx="73">
                  <c:v>12361.9628212388</c:v>
                </c:pt>
                <c:pt idx="74">
                  <c:v>12609.638235626018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27F-4F10-86E2-9DCBF18F511D}"/>
            </c:ext>
          </c:extLst>
        </c:ser>
        <c:ser>
          <c:idx val="4"/>
          <c:order val="4"/>
          <c:tx>
            <c:strRef>
              <c:f>Eksempel!$B$19</c:f>
              <c:strCache>
                <c:ptCount val="1"/>
                <c:pt idx="0">
                  <c:v>Konstant break even-bane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Eksempel!$C$19:$BY$19</c:f>
              <c:numCache>
                <c:formatCode>_-* #\ ##0_-;\-* #\ ##0_-;_-* "-"??_-;_-@_-</c:formatCode>
                <c:ptCount val="75"/>
                <c:pt idx="0">
                  <c:v>3832.6963334146999</c:v>
                </c:pt>
                <c:pt idx="1">
                  <c:v>3832.6963334146999</c:v>
                </c:pt>
                <c:pt idx="2">
                  <c:v>3832.6963334146999</c:v>
                </c:pt>
                <c:pt idx="3">
                  <c:v>3832.6963334146999</c:v>
                </c:pt>
                <c:pt idx="4">
                  <c:v>3832.6963334146999</c:v>
                </c:pt>
                <c:pt idx="5">
                  <c:v>3832.6963334146999</c:v>
                </c:pt>
                <c:pt idx="6">
                  <c:v>3832.6963334146999</c:v>
                </c:pt>
                <c:pt idx="7">
                  <c:v>3832.6963334146999</c:v>
                </c:pt>
                <c:pt idx="8">
                  <c:v>3832.6963334146999</c:v>
                </c:pt>
                <c:pt idx="9">
                  <c:v>3832.6963334146999</c:v>
                </c:pt>
                <c:pt idx="10">
                  <c:v>3832.6963334146999</c:v>
                </c:pt>
                <c:pt idx="11">
                  <c:v>3832.6963334146999</c:v>
                </c:pt>
                <c:pt idx="12">
                  <c:v>3832.6963334146999</c:v>
                </c:pt>
                <c:pt idx="13">
                  <c:v>3832.6963334146999</c:v>
                </c:pt>
                <c:pt idx="14">
                  <c:v>3832.6963334146999</c:v>
                </c:pt>
                <c:pt idx="15">
                  <c:v>3832.6963334146999</c:v>
                </c:pt>
                <c:pt idx="16">
                  <c:v>3832.6963334146999</c:v>
                </c:pt>
                <c:pt idx="17">
                  <c:v>3832.6963334146999</c:v>
                </c:pt>
                <c:pt idx="18">
                  <c:v>3832.6963334146999</c:v>
                </c:pt>
                <c:pt idx="19">
                  <c:v>3832.6963334146999</c:v>
                </c:pt>
                <c:pt idx="20">
                  <c:v>3832.6963334146999</c:v>
                </c:pt>
                <c:pt idx="21">
                  <c:v>3832.6963334146999</c:v>
                </c:pt>
                <c:pt idx="22">
                  <c:v>3832.6963334146999</c:v>
                </c:pt>
                <c:pt idx="23">
                  <c:v>3832.6963334146999</c:v>
                </c:pt>
                <c:pt idx="24">
                  <c:v>3832.6963334146999</c:v>
                </c:pt>
                <c:pt idx="25">
                  <c:v>3832.6963334146999</c:v>
                </c:pt>
                <c:pt idx="26">
                  <c:v>3832.6963334146999</c:v>
                </c:pt>
                <c:pt idx="27">
                  <c:v>3832.6963334146999</c:v>
                </c:pt>
                <c:pt idx="28">
                  <c:v>3832.6963334146999</c:v>
                </c:pt>
                <c:pt idx="29">
                  <c:v>3832.6963334146999</c:v>
                </c:pt>
                <c:pt idx="30">
                  <c:v>3832.6963334146999</c:v>
                </c:pt>
                <c:pt idx="31">
                  <c:v>3832.6963334146999</c:v>
                </c:pt>
                <c:pt idx="32">
                  <c:v>3832.6963334146999</c:v>
                </c:pt>
                <c:pt idx="33">
                  <c:v>3832.6963334146999</c:v>
                </c:pt>
                <c:pt idx="34">
                  <c:v>3832.6963334146999</c:v>
                </c:pt>
                <c:pt idx="35">
                  <c:v>3832.6963334146999</c:v>
                </c:pt>
                <c:pt idx="36">
                  <c:v>3832.6963334146999</c:v>
                </c:pt>
                <c:pt idx="37">
                  <c:v>3832.6963334146999</c:v>
                </c:pt>
                <c:pt idx="38">
                  <c:v>3832.6963334146999</c:v>
                </c:pt>
                <c:pt idx="39">
                  <c:v>3832.6963334146999</c:v>
                </c:pt>
                <c:pt idx="40">
                  <c:v>3832.6963334146999</c:v>
                </c:pt>
                <c:pt idx="41">
                  <c:v>3832.6963334146999</c:v>
                </c:pt>
                <c:pt idx="42">
                  <c:v>3832.6963334146999</c:v>
                </c:pt>
                <c:pt idx="43">
                  <c:v>3832.6963334146999</c:v>
                </c:pt>
                <c:pt idx="44">
                  <c:v>3832.6963334146999</c:v>
                </c:pt>
                <c:pt idx="45">
                  <c:v>3832.6963334146999</c:v>
                </c:pt>
                <c:pt idx="46">
                  <c:v>3832.6963334146999</c:v>
                </c:pt>
                <c:pt idx="47">
                  <c:v>3832.6963334146999</c:v>
                </c:pt>
                <c:pt idx="48">
                  <c:v>3832.6963334146999</c:v>
                </c:pt>
                <c:pt idx="49">
                  <c:v>3832.6963334146999</c:v>
                </c:pt>
                <c:pt idx="50">
                  <c:v>3832.6963334146999</c:v>
                </c:pt>
                <c:pt idx="51">
                  <c:v>3832.6963334146999</c:v>
                </c:pt>
                <c:pt idx="52">
                  <c:v>3832.6963334146999</c:v>
                </c:pt>
                <c:pt idx="53">
                  <c:v>3832.6963334146999</c:v>
                </c:pt>
                <c:pt idx="54">
                  <c:v>3832.6963334146999</c:v>
                </c:pt>
                <c:pt idx="55">
                  <c:v>3832.6963334146999</c:v>
                </c:pt>
                <c:pt idx="56">
                  <c:v>3832.6963334146999</c:v>
                </c:pt>
                <c:pt idx="57">
                  <c:v>3832.6963334146999</c:v>
                </c:pt>
                <c:pt idx="58">
                  <c:v>3832.6963334146999</c:v>
                </c:pt>
                <c:pt idx="59">
                  <c:v>3832.6963334146999</c:v>
                </c:pt>
                <c:pt idx="60">
                  <c:v>3832.6963334146999</c:v>
                </c:pt>
                <c:pt idx="61">
                  <c:v>3832.6963334146999</c:v>
                </c:pt>
                <c:pt idx="62">
                  <c:v>3832.6963334146999</c:v>
                </c:pt>
                <c:pt idx="63">
                  <c:v>3832.6963334146999</c:v>
                </c:pt>
                <c:pt idx="64">
                  <c:v>3832.6963334146999</c:v>
                </c:pt>
                <c:pt idx="65">
                  <c:v>3832.6963334146999</c:v>
                </c:pt>
                <c:pt idx="66">
                  <c:v>3832.6963334146999</c:v>
                </c:pt>
                <c:pt idx="67">
                  <c:v>3832.6963334146999</c:v>
                </c:pt>
                <c:pt idx="68">
                  <c:v>3832.6963334146999</c:v>
                </c:pt>
                <c:pt idx="69">
                  <c:v>3832.6963334146999</c:v>
                </c:pt>
                <c:pt idx="70">
                  <c:v>3832.6963334146999</c:v>
                </c:pt>
                <c:pt idx="71">
                  <c:v>3832.6963334146999</c:v>
                </c:pt>
                <c:pt idx="72">
                  <c:v>3832.6963334146999</c:v>
                </c:pt>
                <c:pt idx="73">
                  <c:v>3832.6963334146999</c:v>
                </c:pt>
                <c:pt idx="74">
                  <c:v>3832.6963334146999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27F-4F10-86E2-9DCBF18F5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7368264"/>
        <c:axId val="1946692343"/>
      </c:lineChart>
      <c:catAx>
        <c:axId val="100736826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46692343"/>
        <c:crosses val="autoZero"/>
        <c:auto val="1"/>
        <c:lblAlgn val="ctr"/>
        <c:lblOffset val="100"/>
        <c:noMultiLvlLbl val="0"/>
      </c:catAx>
      <c:valAx>
        <c:axId val="1946692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00736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Prisbaner</a:t>
            </a:r>
            <a:r>
              <a:rPr lang="nb-NO" baseline="0"/>
              <a:t> for utslipp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6"/>
          <c:order val="0"/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'Eksempel utd. lav-høy'!$C$6:$BY$6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'Eksempel utd. lav-høy'!$C$15:$BY$15</c:f>
              <c:numCache>
                <c:formatCode>_-* #\ ##0_-;\-* #\ ##0_-;_-* "-"??_-;_-@_-</c:formatCode>
                <c:ptCount val="75"/>
                <c:pt idx="0">
                  <c:v>766</c:v>
                </c:pt>
                <c:pt idx="1">
                  <c:v>931</c:v>
                </c:pt>
                <c:pt idx="2">
                  <c:v>1095</c:v>
                </c:pt>
                <c:pt idx="3">
                  <c:v>1260</c:v>
                </c:pt>
                <c:pt idx="4">
                  <c:v>1424</c:v>
                </c:pt>
                <c:pt idx="5">
                  <c:v>1589</c:v>
                </c:pt>
                <c:pt idx="6">
                  <c:v>1754</c:v>
                </c:pt>
                <c:pt idx="7">
                  <c:v>1918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6-5AD9-4D05-A447-95648CA49D3B}"/>
            </c:ext>
          </c:extLst>
        </c:ser>
        <c:ser>
          <c:idx val="7"/>
          <c:order val="1"/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'Eksempel utd. lav-høy'!$C$6:$BY$6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'Eksempel utd. lav-høy'!$C$16:$BY$16</c:f>
              <c:numCache>
                <c:formatCode>_-* #\ ##0_-;\-* #\ ##0_-;_-* "-"??_-;_-@_-</c:formatCode>
                <c:ptCount val="75"/>
                <c:pt idx="0">
                  <c:v>461</c:v>
                </c:pt>
                <c:pt idx="1">
                  <c:v>457</c:v>
                </c:pt>
                <c:pt idx="2">
                  <c:v>455</c:v>
                </c:pt>
                <c:pt idx="3">
                  <c:v>454</c:v>
                </c:pt>
                <c:pt idx="4">
                  <c:v>455</c:v>
                </c:pt>
                <c:pt idx="5">
                  <c:v>455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473</c:v>
                </c:pt>
                <c:pt idx="10">
                  <c:v>492</c:v>
                </c:pt>
                <c:pt idx="11">
                  <c:v>511</c:v>
                </c:pt>
                <c:pt idx="12">
                  <c:v>532</c:v>
                </c:pt>
                <c:pt idx="13">
                  <c:v>553</c:v>
                </c:pt>
                <c:pt idx="14">
                  <c:v>575</c:v>
                </c:pt>
                <c:pt idx="15">
                  <c:v>598</c:v>
                </c:pt>
                <c:pt idx="16">
                  <c:v>622</c:v>
                </c:pt>
                <c:pt idx="17">
                  <c:v>647</c:v>
                </c:pt>
                <c:pt idx="18">
                  <c:v>673</c:v>
                </c:pt>
                <c:pt idx="19">
                  <c:v>700</c:v>
                </c:pt>
                <c:pt idx="20">
                  <c:v>728</c:v>
                </c:pt>
                <c:pt idx="21">
                  <c:v>757</c:v>
                </c:pt>
                <c:pt idx="22">
                  <c:v>787</c:v>
                </c:pt>
                <c:pt idx="23">
                  <c:v>819</c:v>
                </c:pt>
                <c:pt idx="24">
                  <c:v>852</c:v>
                </c:pt>
                <c:pt idx="25">
                  <c:v>886</c:v>
                </c:pt>
                <c:pt idx="26">
                  <c:v>921</c:v>
                </c:pt>
                <c:pt idx="27">
                  <c:v>958</c:v>
                </c:pt>
                <c:pt idx="28">
                  <c:v>996</c:v>
                </c:pt>
                <c:pt idx="29">
                  <c:v>1036</c:v>
                </c:pt>
                <c:pt idx="30">
                  <c:v>1077</c:v>
                </c:pt>
                <c:pt idx="31">
                  <c:v>1121</c:v>
                </c:pt>
                <c:pt idx="32">
                  <c:v>1165</c:v>
                </c:pt>
                <c:pt idx="33">
                  <c:v>1212</c:v>
                </c:pt>
                <c:pt idx="34">
                  <c:v>1260</c:v>
                </c:pt>
                <c:pt idx="35">
                  <c:v>1311</c:v>
                </c:pt>
                <c:pt idx="36">
                  <c:v>1363</c:v>
                </c:pt>
                <c:pt idx="37">
                  <c:v>1418</c:v>
                </c:pt>
                <c:pt idx="38">
                  <c:v>1475</c:v>
                </c:pt>
                <c:pt idx="39">
                  <c:v>1534</c:v>
                </c:pt>
                <c:pt idx="40">
                  <c:v>1595</c:v>
                </c:pt>
                <c:pt idx="41">
                  <c:v>1643</c:v>
                </c:pt>
                <c:pt idx="42">
                  <c:v>1692</c:v>
                </c:pt>
                <c:pt idx="43">
                  <c:v>1743</c:v>
                </c:pt>
                <c:pt idx="44">
                  <c:v>1795</c:v>
                </c:pt>
                <c:pt idx="45">
                  <c:v>1849</c:v>
                </c:pt>
                <c:pt idx="46">
                  <c:v>1904</c:v>
                </c:pt>
                <c:pt idx="47">
                  <c:v>1962</c:v>
                </c:pt>
                <c:pt idx="48">
                  <c:v>2020</c:v>
                </c:pt>
                <c:pt idx="49">
                  <c:v>2081</c:v>
                </c:pt>
                <c:pt idx="50">
                  <c:v>2143</c:v>
                </c:pt>
                <c:pt idx="51">
                  <c:v>2208</c:v>
                </c:pt>
                <c:pt idx="52">
                  <c:v>2274</c:v>
                </c:pt>
                <c:pt idx="53">
                  <c:v>2342</c:v>
                </c:pt>
                <c:pt idx="54">
                  <c:v>2412</c:v>
                </c:pt>
                <c:pt idx="55">
                  <c:v>2485</c:v>
                </c:pt>
                <c:pt idx="56">
                  <c:v>2559</c:v>
                </c:pt>
                <c:pt idx="57">
                  <c:v>2636</c:v>
                </c:pt>
                <c:pt idx="58">
                  <c:v>2715</c:v>
                </c:pt>
                <c:pt idx="59">
                  <c:v>2797</c:v>
                </c:pt>
                <c:pt idx="60">
                  <c:v>2881</c:v>
                </c:pt>
                <c:pt idx="61">
                  <c:v>2967</c:v>
                </c:pt>
                <c:pt idx="62">
                  <c:v>3056</c:v>
                </c:pt>
                <c:pt idx="63">
                  <c:v>3148</c:v>
                </c:pt>
                <c:pt idx="64">
                  <c:v>3242</c:v>
                </c:pt>
                <c:pt idx="65">
                  <c:v>3339</c:v>
                </c:pt>
                <c:pt idx="66">
                  <c:v>3440</c:v>
                </c:pt>
                <c:pt idx="67">
                  <c:v>3543</c:v>
                </c:pt>
                <c:pt idx="68">
                  <c:v>3649</c:v>
                </c:pt>
                <c:pt idx="69">
                  <c:v>3759</c:v>
                </c:pt>
                <c:pt idx="70">
                  <c:v>3871</c:v>
                </c:pt>
                <c:pt idx="71">
                  <c:v>3949</c:v>
                </c:pt>
                <c:pt idx="72">
                  <c:v>4028</c:v>
                </c:pt>
                <c:pt idx="73">
                  <c:v>4108</c:v>
                </c:pt>
                <c:pt idx="74">
                  <c:v>4190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7-5AD9-4D05-A447-95648CA49D3B}"/>
            </c:ext>
          </c:extLst>
        </c:ser>
        <c:ser>
          <c:idx val="8"/>
          <c:order val="2"/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'Eksempel utd. lav-høy'!$C$6:$BY$6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'Eksempel utd. lav-høy'!$C$17:$BY$17</c:f>
              <c:numCache>
                <c:formatCode>_-* #\ ##0_-;\-* #\ ##0_-;_-* "-"??_-;_-@_-</c:formatCode>
                <c:ptCount val="75"/>
                <c:pt idx="0">
                  <c:v>1200</c:v>
                </c:pt>
                <c:pt idx="1">
                  <c:v>1311</c:v>
                </c:pt>
                <c:pt idx="2">
                  <c:v>1433</c:v>
                </c:pt>
                <c:pt idx="3">
                  <c:v>1566</c:v>
                </c:pt>
                <c:pt idx="4">
                  <c:v>1711</c:v>
                </c:pt>
                <c:pt idx="5">
                  <c:v>1870</c:v>
                </c:pt>
                <c:pt idx="6">
                  <c:v>2044</c:v>
                </c:pt>
                <c:pt idx="7">
                  <c:v>2233</c:v>
                </c:pt>
                <c:pt idx="8">
                  <c:v>2441</c:v>
                </c:pt>
                <c:pt idx="9">
                  <c:v>2668</c:v>
                </c:pt>
                <c:pt idx="10">
                  <c:v>2916</c:v>
                </c:pt>
                <c:pt idx="11">
                  <c:v>3187</c:v>
                </c:pt>
                <c:pt idx="12">
                  <c:v>3484</c:v>
                </c:pt>
                <c:pt idx="13">
                  <c:v>3808</c:v>
                </c:pt>
                <c:pt idx="14">
                  <c:v>4162</c:v>
                </c:pt>
                <c:pt idx="15">
                  <c:v>4549</c:v>
                </c:pt>
                <c:pt idx="16">
                  <c:v>4972</c:v>
                </c:pt>
                <c:pt idx="17">
                  <c:v>5435</c:v>
                </c:pt>
                <c:pt idx="18">
                  <c:v>5940</c:v>
                </c:pt>
                <c:pt idx="19">
                  <c:v>6194</c:v>
                </c:pt>
                <c:pt idx="20">
                  <c:v>6459</c:v>
                </c:pt>
                <c:pt idx="21">
                  <c:v>6735</c:v>
                </c:pt>
                <c:pt idx="22">
                  <c:v>7023</c:v>
                </c:pt>
                <c:pt idx="23">
                  <c:v>7323</c:v>
                </c:pt>
                <c:pt idx="24">
                  <c:v>7636</c:v>
                </c:pt>
                <c:pt idx="25">
                  <c:v>7963</c:v>
                </c:pt>
                <c:pt idx="26">
                  <c:v>8304</c:v>
                </c:pt>
                <c:pt idx="27">
                  <c:v>8659</c:v>
                </c:pt>
                <c:pt idx="28">
                  <c:v>9029</c:v>
                </c:pt>
                <c:pt idx="29">
                  <c:v>9268</c:v>
                </c:pt>
                <c:pt idx="30">
                  <c:v>9514</c:v>
                </c:pt>
                <c:pt idx="31">
                  <c:v>9766</c:v>
                </c:pt>
                <c:pt idx="32">
                  <c:v>10025</c:v>
                </c:pt>
                <c:pt idx="33">
                  <c:v>10291</c:v>
                </c:pt>
                <c:pt idx="34">
                  <c:v>10563</c:v>
                </c:pt>
                <c:pt idx="35">
                  <c:v>10843</c:v>
                </c:pt>
                <c:pt idx="36">
                  <c:v>11131</c:v>
                </c:pt>
                <c:pt idx="37">
                  <c:v>11426</c:v>
                </c:pt>
                <c:pt idx="38">
                  <c:v>11729</c:v>
                </c:pt>
                <c:pt idx="39">
                  <c:v>11905</c:v>
                </c:pt>
                <c:pt idx="40">
                  <c:v>12085</c:v>
                </c:pt>
                <c:pt idx="41">
                  <c:v>12266</c:v>
                </c:pt>
                <c:pt idx="42">
                  <c:v>12451</c:v>
                </c:pt>
                <c:pt idx="43">
                  <c:v>12639</c:v>
                </c:pt>
                <c:pt idx="44">
                  <c:v>12829</c:v>
                </c:pt>
                <c:pt idx="45">
                  <c:v>13022</c:v>
                </c:pt>
                <c:pt idx="46">
                  <c:v>13218</c:v>
                </c:pt>
                <c:pt idx="47">
                  <c:v>13417</c:v>
                </c:pt>
                <c:pt idx="48">
                  <c:v>13619</c:v>
                </c:pt>
                <c:pt idx="49">
                  <c:v>14289</c:v>
                </c:pt>
                <c:pt idx="50">
                  <c:v>14993</c:v>
                </c:pt>
                <c:pt idx="51">
                  <c:v>15731</c:v>
                </c:pt>
                <c:pt idx="52">
                  <c:v>16505</c:v>
                </c:pt>
                <c:pt idx="53">
                  <c:v>17318</c:v>
                </c:pt>
                <c:pt idx="54">
                  <c:v>18170</c:v>
                </c:pt>
                <c:pt idx="55">
                  <c:v>19065</c:v>
                </c:pt>
                <c:pt idx="56">
                  <c:v>20003</c:v>
                </c:pt>
                <c:pt idx="57">
                  <c:v>20988</c:v>
                </c:pt>
                <c:pt idx="58">
                  <c:v>22021</c:v>
                </c:pt>
                <c:pt idx="59">
                  <c:v>22517</c:v>
                </c:pt>
                <c:pt idx="60">
                  <c:v>23025</c:v>
                </c:pt>
                <c:pt idx="61">
                  <c:v>23544</c:v>
                </c:pt>
                <c:pt idx="62">
                  <c:v>24074</c:v>
                </c:pt>
                <c:pt idx="63">
                  <c:v>24617</c:v>
                </c:pt>
                <c:pt idx="64">
                  <c:v>25172</c:v>
                </c:pt>
                <c:pt idx="65">
                  <c:v>25739</c:v>
                </c:pt>
                <c:pt idx="66">
                  <c:v>26319</c:v>
                </c:pt>
                <c:pt idx="67">
                  <c:v>26912</c:v>
                </c:pt>
                <c:pt idx="68">
                  <c:v>27518</c:v>
                </c:pt>
                <c:pt idx="69">
                  <c:v>28488</c:v>
                </c:pt>
                <c:pt idx="70">
                  <c:v>29491</c:v>
                </c:pt>
                <c:pt idx="71">
                  <c:v>30530</c:v>
                </c:pt>
                <c:pt idx="72">
                  <c:v>31605</c:v>
                </c:pt>
                <c:pt idx="73">
                  <c:v>32719</c:v>
                </c:pt>
                <c:pt idx="74">
                  <c:v>33871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8-5AD9-4D05-A447-95648CA49D3B}"/>
            </c:ext>
          </c:extLst>
        </c:ser>
        <c:ser>
          <c:idx val="9"/>
          <c:order val="3"/>
          <c:spPr>
            <a:ln w="28575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'Eksempel utd. lav-høy'!$C$6:$BY$6</c:f>
              <c:numCache>
                <c:formatCode>General</c:formatCode>
                <c:ptCount val="7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</c:numCache>
            </c:numRef>
          </c:cat>
          <c:val>
            <c:numRef>
              <c:f>'Eksempel utd. lav-høy'!$C$18:$BY$18</c:f>
              <c:numCache>
                <c:formatCode>_-* #\ ##0_-;\-* #\ ##0_-;_-* "-"??_-;_-@_-</c:formatCode>
                <c:ptCount val="75"/>
                <c:pt idx="0">
                  <c:v>817.49684825261011</c:v>
                </c:pt>
                <c:pt idx="1">
                  <c:v>868.97335373170358</c:v>
                </c:pt>
                <c:pt idx="2">
                  <c:v>926.79149877003067</c:v>
                </c:pt>
                <c:pt idx="3">
                  <c:v>990.43368776306147</c:v>
                </c:pt>
                <c:pt idx="4">
                  <c:v>1060.8999207107959</c:v>
                </c:pt>
                <c:pt idx="5">
                  <c:v>1137.6022195905862</c:v>
                </c:pt>
                <c:pt idx="6">
                  <c:v>1221.5405844024322</c:v>
                </c:pt>
                <c:pt idx="7">
                  <c:v>1312.7150151463338</c:v>
                </c:pt>
                <c:pt idx="8">
                  <c:v>1413.0551294041727</c:v>
                </c:pt>
                <c:pt idx="9">
                  <c:v>1531.8776480574818</c:v>
                </c:pt>
                <c:pt idx="10">
                  <c:v>1661.3482546201988</c:v>
                </c:pt>
                <c:pt idx="11">
                  <c:v>1801.9141622787342</c:v>
                </c:pt>
                <c:pt idx="12">
                  <c:v>1956.0577754285589</c:v>
                </c:pt>
                <c:pt idx="13">
                  <c:v>2123.2263072560836</c:v>
                </c:pt>
                <c:pt idx="14">
                  <c:v>2305.3845665522495</c:v>
                </c:pt>
                <c:pt idx="15">
                  <c:v>2503.9797665034675</c:v>
                </c:pt>
                <c:pt idx="16">
                  <c:v>2720.4591202961487</c:v>
                </c:pt>
                <c:pt idx="17">
                  <c:v>2956.7522455121748</c:v>
                </c:pt>
                <c:pt idx="18">
                  <c:v>3213.8239509424861</c:v>
                </c:pt>
                <c:pt idx="19">
                  <c:v>3350.3297487142622</c:v>
                </c:pt>
                <c:pt idx="20">
                  <c:v>3492.6595904407422</c:v>
                </c:pt>
                <c:pt idx="21">
                  <c:v>3640.8134761219258</c:v>
                </c:pt>
                <c:pt idx="22">
                  <c:v>3795.2738101532836</c:v>
                </c:pt>
                <c:pt idx="23">
                  <c:v>3956.558188139345</c:v>
                </c:pt>
                <c:pt idx="24">
                  <c:v>4124.6314188710512</c:v>
                </c:pt>
                <c:pt idx="25">
                  <c:v>4299.9759067438717</c:v>
                </c:pt>
                <c:pt idx="26">
                  <c:v>4482.591651757808</c:v>
                </c:pt>
                <c:pt idx="27">
                  <c:v>4672.9962495173886</c:v>
                </c:pt>
                <c:pt idx="28">
                  <c:v>4871.1545088135545</c:v>
                </c:pt>
                <c:pt idx="29">
                  <c:v>5007.1529835121601</c:v>
                </c:pt>
                <c:pt idx="30">
                  <c:v>5147.0458845835874</c:v>
                </c:pt>
                <c:pt idx="31">
                  <c:v>5291.385998841426</c:v>
                </c:pt>
                <c:pt idx="32">
                  <c:v>5439.1029438675578</c:v>
                </c:pt>
                <c:pt idx="33">
                  <c:v>5591.7495064755713</c:v>
                </c:pt>
                <c:pt idx="34">
                  <c:v>5747.808091060936</c:v>
                </c:pt>
                <c:pt idx="35">
                  <c:v>5909.278697623653</c:v>
                </c:pt>
                <c:pt idx="36">
                  <c:v>6075.1261349546621</c:v>
                </c:pt>
                <c:pt idx="37">
                  <c:v>6245.903189867553</c:v>
                </c:pt>
                <c:pt idx="38">
                  <c:v>6421.5746711532665</c:v>
                </c:pt>
                <c:pt idx="39">
                  <c:v>6537.0159854233007</c:v>
                </c:pt>
                <c:pt idx="40">
                  <c:v>6655.4221084842757</c:v>
                </c:pt>
                <c:pt idx="41">
                  <c:v>6767.5818930818359</c:v>
                </c:pt>
                <c:pt idx="42">
                  <c:v>6882.1888908658075</c:v>
                </c:pt>
                <c:pt idx="43">
                  <c:v>6999.2782930452495</c:v>
                </c:pt>
                <c:pt idx="44">
                  <c:v>7117.8500996201619</c:v>
                </c:pt>
                <c:pt idx="45">
                  <c:v>7238.9043105905448</c:v>
                </c:pt>
                <c:pt idx="46">
                  <c:v>7361.9233303518677</c:v>
                </c:pt>
                <c:pt idx="47">
                  <c:v>7487.9423501131914</c:v>
                </c:pt>
                <c:pt idx="48">
                  <c:v>7615.4085830609256</c:v>
                </c:pt>
                <c:pt idx="49">
                  <c:v>7970.1928599023868</c:v>
                </c:pt>
                <c:pt idx="50">
                  <c:v>8341.8964817943706</c:v>
                </c:pt>
                <c:pt idx="51">
                  <c:v>8731.5546399459345</c:v>
                </c:pt>
                <c:pt idx="52">
                  <c:v>9139.0969519389637</c:v>
                </c:pt>
                <c:pt idx="53">
                  <c:v>9566.4882265643955</c:v>
                </c:pt>
                <c:pt idx="54">
                  <c:v>10013.728463822234</c:v>
                </c:pt>
                <c:pt idx="55">
                  <c:v>10483.264876898884</c:v>
                </c:pt>
                <c:pt idx="56">
                  <c:v>10974.062274585291</c:v>
                </c:pt>
                <c:pt idx="57">
                  <c:v>11489.085465672395</c:v>
                </c:pt>
                <c:pt idx="58">
                  <c:v>12028.299258951138</c:v>
                </c:pt>
                <c:pt idx="59">
                  <c:v>12310.014678675874</c:v>
                </c:pt>
                <c:pt idx="60">
                  <c:v>12598.554142355315</c:v>
                </c:pt>
                <c:pt idx="61">
                  <c:v>12893.435245593988</c:v>
                </c:pt>
                <c:pt idx="62">
                  <c:v>13195.175583996426</c:v>
                </c:pt>
                <c:pt idx="63">
                  <c:v>13504.739966353567</c:v>
                </c:pt>
                <c:pt idx="64">
                  <c:v>13821.128392665412</c:v>
                </c:pt>
                <c:pt idx="65">
                  <c:v>14144.85845853649</c:v>
                </c:pt>
                <c:pt idx="66">
                  <c:v>14476.930163966801</c:v>
                </c:pt>
                <c:pt idx="67">
                  <c:v>14816.308317747287</c:v>
                </c:pt>
                <c:pt idx="68">
                  <c:v>15163.510515482476</c:v>
                </c:pt>
                <c:pt idx="69">
                  <c:v>15688.378295587003</c:v>
                </c:pt>
                <c:pt idx="70">
                  <c:v>16230.20061195111</c:v>
                </c:pt>
                <c:pt idx="71">
                  <c:v>16771.791235998142</c:v>
                </c:pt>
                <c:pt idx="72">
                  <c:v>17331.266013886641</c:v>
                </c:pt>
                <c:pt idx="73">
                  <c:v>17910.072158803014</c:v>
                </c:pt>
                <c:pt idx="74">
                  <c:v>18508.244861956318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9-5AD9-4D05-A447-95648CA49D3B}"/>
            </c:ext>
          </c:extLst>
        </c:ser>
        <c:ser>
          <c:idx val="0"/>
          <c:order val="4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1-CD09-CF47-A8E8-7DC9245BE0C1}"/>
            </c:ext>
          </c:extLst>
        </c:ser>
        <c:ser>
          <c:idx val="1"/>
          <c:order val="5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CD09-CF47-A8E8-7DC9245BE0C1}"/>
            </c:ext>
          </c:extLst>
        </c:ser>
        <c:ser>
          <c:idx val="2"/>
          <c:order val="6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D09-CF47-A8E8-7DC9245BE0C1}"/>
            </c:ext>
          </c:extLst>
        </c:ser>
        <c:ser>
          <c:idx val="3"/>
          <c:order val="7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7-CD09-CF47-A8E8-7DC9245BE0C1}"/>
            </c:ext>
          </c:extLst>
        </c:ser>
        <c:ser>
          <c:idx val="4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CD09-CF47-A8E8-7DC9245BE0C1}"/>
            </c:ext>
          </c:extLst>
        </c:ser>
        <c:ser>
          <c:idx val="5"/>
          <c:order val="9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D09-CF47-A8E8-7DC9245BE0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6898399"/>
        <c:axId val="1356898815"/>
      </c:lineChart>
      <c:catAx>
        <c:axId val="1356898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6898815"/>
        <c:crosses val="autoZero"/>
        <c:auto val="1"/>
        <c:lblAlgn val="ctr"/>
        <c:lblOffset val="100"/>
        <c:noMultiLvlLbl val="0"/>
      </c:catAx>
      <c:valAx>
        <c:axId val="1356898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356898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Prisbaner!$B$6</c:f>
              <c:strCache>
                <c:ptCount val="1"/>
                <c:pt idx="0">
                  <c:v>1. Kvotepliktig utslipp (unntatt luftfart og petroleum)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Prisbaner!$B$7:$B$85</c:f>
              <c:numCache>
                <c:formatCode>0</c:formatCode>
                <c:ptCount val="79"/>
                <c:pt idx="0">
                  <c:v>614</c:v>
                </c:pt>
                <c:pt idx="1">
                  <c:v>609</c:v>
                </c:pt>
                <c:pt idx="2">
                  <c:v>607</c:v>
                </c:pt>
                <c:pt idx="3">
                  <c:v>605</c:v>
                </c:pt>
                <c:pt idx="4">
                  <c:v>606</c:v>
                </c:pt>
                <c:pt idx="5">
                  <c:v>606</c:v>
                </c:pt>
                <c:pt idx="6">
                  <c:v>606</c:v>
                </c:pt>
                <c:pt idx="7">
                  <c:v>606</c:v>
                </c:pt>
                <c:pt idx="8">
                  <c:v>606</c:v>
                </c:pt>
                <c:pt idx="9">
                  <c:v>654</c:v>
                </c:pt>
                <c:pt idx="10">
                  <c:v>706</c:v>
                </c:pt>
                <c:pt idx="11">
                  <c:v>762</c:v>
                </c:pt>
                <c:pt idx="12">
                  <c:v>823</c:v>
                </c:pt>
                <c:pt idx="13">
                  <c:v>888</c:v>
                </c:pt>
                <c:pt idx="14">
                  <c:v>958</c:v>
                </c:pt>
                <c:pt idx="15">
                  <c:v>1034</c:v>
                </c:pt>
                <c:pt idx="16">
                  <c:v>1116</c:v>
                </c:pt>
                <c:pt idx="17">
                  <c:v>1205</c:v>
                </c:pt>
                <c:pt idx="18">
                  <c:v>1300</c:v>
                </c:pt>
                <c:pt idx="19">
                  <c:v>1352</c:v>
                </c:pt>
                <c:pt idx="20">
                  <c:v>1406</c:v>
                </c:pt>
                <c:pt idx="21">
                  <c:v>1462</c:v>
                </c:pt>
                <c:pt idx="22">
                  <c:v>1521</c:v>
                </c:pt>
                <c:pt idx="23">
                  <c:v>1582</c:v>
                </c:pt>
                <c:pt idx="24">
                  <c:v>1645</c:v>
                </c:pt>
                <c:pt idx="25">
                  <c:v>1711</c:v>
                </c:pt>
                <c:pt idx="26">
                  <c:v>1779</c:v>
                </c:pt>
                <c:pt idx="27">
                  <c:v>1850</c:v>
                </c:pt>
                <c:pt idx="28">
                  <c:v>1924</c:v>
                </c:pt>
                <c:pt idx="29">
                  <c:v>2001</c:v>
                </c:pt>
                <c:pt idx="30">
                  <c:v>2081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  <c:pt idx="75">
                  <c:v>8256</c:v>
                </c:pt>
                <c:pt idx="76">
                  <c:v>8422</c:v>
                </c:pt>
                <c:pt idx="77">
                  <c:v>8590</c:v>
                </c:pt>
                <c:pt idx="78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84-4C1F-8FE5-8C10C05A6A3B}"/>
            </c:ext>
          </c:extLst>
        </c:ser>
        <c:ser>
          <c:idx val="1"/>
          <c:order val="1"/>
          <c:tx>
            <c:strRef>
              <c:f>Prisbaner!$C$6</c:f>
              <c:strCache>
                <c:ptCount val="1"/>
                <c:pt idx="0">
                  <c:v>2. Ikke-kvotepliktig utslipp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Prisbaner!$C$7:$C$85</c:f>
              <c:numCache>
                <c:formatCode>0</c:formatCode>
                <c:ptCount val="79"/>
                <c:pt idx="0">
                  <c:v>766</c:v>
                </c:pt>
                <c:pt idx="1">
                  <c:v>931</c:v>
                </c:pt>
                <c:pt idx="2">
                  <c:v>1095</c:v>
                </c:pt>
                <c:pt idx="3">
                  <c:v>1260</c:v>
                </c:pt>
                <c:pt idx="4">
                  <c:v>1424</c:v>
                </c:pt>
                <c:pt idx="5">
                  <c:v>1589</c:v>
                </c:pt>
                <c:pt idx="6">
                  <c:v>1754</c:v>
                </c:pt>
                <c:pt idx="7">
                  <c:v>1918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  <c:pt idx="75">
                  <c:v>8256</c:v>
                </c:pt>
                <c:pt idx="76">
                  <c:v>8422</c:v>
                </c:pt>
                <c:pt idx="77">
                  <c:v>8590</c:v>
                </c:pt>
                <c:pt idx="78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84-4C1F-8FE5-8C10C05A6A3B}"/>
            </c:ext>
          </c:extLst>
        </c:ser>
        <c:ser>
          <c:idx val="2"/>
          <c:order val="2"/>
          <c:tx>
            <c:strRef>
              <c:f>Prisbaner!$D$6</c:f>
              <c:strCache>
                <c:ptCount val="1"/>
                <c:pt idx="0">
                  <c:v>3. Petroleum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Prisbaner!$D$7:$D$85</c:f>
              <c:numCache>
                <c:formatCode>0</c:formatCode>
                <c:ptCount val="79"/>
                <c:pt idx="0">
                  <c:v>1319</c:v>
                </c:pt>
                <c:pt idx="1">
                  <c:v>1416</c:v>
                </c:pt>
                <c:pt idx="2">
                  <c:v>1531</c:v>
                </c:pt>
                <c:pt idx="3">
                  <c:v>1664</c:v>
                </c:pt>
                <c:pt idx="4">
                  <c:v>1818</c:v>
                </c:pt>
                <c:pt idx="5">
                  <c:v>1994</c:v>
                </c:pt>
                <c:pt idx="6">
                  <c:v>2083</c:v>
                </c:pt>
                <c:pt idx="7">
                  <c:v>2083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  <c:pt idx="75">
                  <c:v>8256</c:v>
                </c:pt>
                <c:pt idx="76">
                  <c:v>8422</c:v>
                </c:pt>
                <c:pt idx="77">
                  <c:v>8590</c:v>
                </c:pt>
                <c:pt idx="78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84-4C1F-8FE5-8C10C05A6A3B}"/>
            </c:ext>
          </c:extLst>
        </c:ser>
        <c:ser>
          <c:idx val="3"/>
          <c:order val="3"/>
          <c:tx>
            <c:strRef>
              <c:f>Prisbaner!$E$6</c:f>
              <c:strCache>
                <c:ptCount val="1"/>
                <c:pt idx="0">
                  <c:v>4. Luftfart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Prisbaner!$E$7:$E$85</c:f>
              <c:numCache>
                <c:formatCode>0</c:formatCode>
                <c:ptCount val="79"/>
                <c:pt idx="0">
                  <c:v>1246</c:v>
                </c:pt>
                <c:pt idx="1">
                  <c:v>1336</c:v>
                </c:pt>
                <c:pt idx="2">
                  <c:v>1442</c:v>
                </c:pt>
                <c:pt idx="3">
                  <c:v>1566</c:v>
                </c:pt>
                <c:pt idx="4">
                  <c:v>1712</c:v>
                </c:pt>
                <c:pt idx="5">
                  <c:v>1877</c:v>
                </c:pt>
                <c:pt idx="6">
                  <c:v>2068</c:v>
                </c:pt>
                <c:pt idx="7">
                  <c:v>2083</c:v>
                </c:pt>
                <c:pt idx="8">
                  <c:v>2083</c:v>
                </c:pt>
                <c:pt idx="9">
                  <c:v>2083</c:v>
                </c:pt>
                <c:pt idx="10">
                  <c:v>2083</c:v>
                </c:pt>
                <c:pt idx="11">
                  <c:v>2083</c:v>
                </c:pt>
                <c:pt idx="12">
                  <c:v>2083</c:v>
                </c:pt>
                <c:pt idx="13">
                  <c:v>2083</c:v>
                </c:pt>
                <c:pt idx="14">
                  <c:v>2083</c:v>
                </c:pt>
                <c:pt idx="15">
                  <c:v>2083</c:v>
                </c:pt>
                <c:pt idx="16">
                  <c:v>2083</c:v>
                </c:pt>
                <c:pt idx="17">
                  <c:v>2083</c:v>
                </c:pt>
                <c:pt idx="18">
                  <c:v>2083</c:v>
                </c:pt>
                <c:pt idx="19">
                  <c:v>2083</c:v>
                </c:pt>
                <c:pt idx="20">
                  <c:v>2083</c:v>
                </c:pt>
                <c:pt idx="21">
                  <c:v>2083</c:v>
                </c:pt>
                <c:pt idx="22">
                  <c:v>2083</c:v>
                </c:pt>
                <c:pt idx="23">
                  <c:v>2083</c:v>
                </c:pt>
                <c:pt idx="24">
                  <c:v>2083</c:v>
                </c:pt>
                <c:pt idx="25">
                  <c:v>2083</c:v>
                </c:pt>
                <c:pt idx="26">
                  <c:v>2083</c:v>
                </c:pt>
                <c:pt idx="27">
                  <c:v>2083</c:v>
                </c:pt>
                <c:pt idx="28">
                  <c:v>2083</c:v>
                </c:pt>
                <c:pt idx="29">
                  <c:v>2083</c:v>
                </c:pt>
                <c:pt idx="30">
                  <c:v>2083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  <c:pt idx="75">
                  <c:v>8256</c:v>
                </c:pt>
                <c:pt idx="76">
                  <c:v>8422</c:v>
                </c:pt>
                <c:pt idx="77">
                  <c:v>8590</c:v>
                </c:pt>
                <c:pt idx="78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84-4C1F-8FE5-8C10C05A6A3B}"/>
            </c:ext>
          </c:extLst>
        </c:ser>
        <c:ser>
          <c:idx val="4"/>
          <c:order val="4"/>
          <c:tx>
            <c:strRef>
              <c:f>Prisbaner!$F$6</c:f>
              <c:strCache>
                <c:ptCount val="1"/>
                <c:pt idx="0">
                  <c:v>5. Opptak og utslipp i skog- og arealbruk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Prisbaner!$F$7:$F$85</c:f>
              <c:numCache>
                <c:formatCode>0</c:formatCode>
                <c:ptCount val="79"/>
                <c:pt idx="0">
                  <c:v>614</c:v>
                </c:pt>
                <c:pt idx="1">
                  <c:v>609</c:v>
                </c:pt>
                <c:pt idx="2">
                  <c:v>607</c:v>
                </c:pt>
                <c:pt idx="3">
                  <c:v>605</c:v>
                </c:pt>
                <c:pt idx="4">
                  <c:v>606</c:v>
                </c:pt>
                <c:pt idx="5">
                  <c:v>606</c:v>
                </c:pt>
                <c:pt idx="6">
                  <c:v>606</c:v>
                </c:pt>
                <c:pt idx="7">
                  <c:v>606</c:v>
                </c:pt>
                <c:pt idx="8">
                  <c:v>606</c:v>
                </c:pt>
                <c:pt idx="9">
                  <c:v>654</c:v>
                </c:pt>
                <c:pt idx="10">
                  <c:v>706</c:v>
                </c:pt>
                <c:pt idx="11">
                  <c:v>762</c:v>
                </c:pt>
                <c:pt idx="12">
                  <c:v>823</c:v>
                </c:pt>
                <c:pt idx="13">
                  <c:v>888</c:v>
                </c:pt>
                <c:pt idx="14">
                  <c:v>958</c:v>
                </c:pt>
                <c:pt idx="15">
                  <c:v>1034</c:v>
                </c:pt>
                <c:pt idx="16">
                  <c:v>1116</c:v>
                </c:pt>
                <c:pt idx="17">
                  <c:v>1205</c:v>
                </c:pt>
                <c:pt idx="18">
                  <c:v>1300</c:v>
                </c:pt>
                <c:pt idx="19">
                  <c:v>1352</c:v>
                </c:pt>
                <c:pt idx="20">
                  <c:v>1406</c:v>
                </c:pt>
                <c:pt idx="21">
                  <c:v>1462</c:v>
                </c:pt>
                <c:pt idx="22">
                  <c:v>1521</c:v>
                </c:pt>
                <c:pt idx="23">
                  <c:v>1582</c:v>
                </c:pt>
                <c:pt idx="24">
                  <c:v>1645</c:v>
                </c:pt>
                <c:pt idx="25">
                  <c:v>1711</c:v>
                </c:pt>
                <c:pt idx="26">
                  <c:v>1779</c:v>
                </c:pt>
                <c:pt idx="27">
                  <c:v>1850</c:v>
                </c:pt>
                <c:pt idx="28">
                  <c:v>1924</c:v>
                </c:pt>
                <c:pt idx="29">
                  <c:v>2001</c:v>
                </c:pt>
                <c:pt idx="30">
                  <c:v>2081</c:v>
                </c:pt>
                <c:pt idx="31">
                  <c:v>2165</c:v>
                </c:pt>
                <c:pt idx="32">
                  <c:v>2251</c:v>
                </c:pt>
                <c:pt idx="33">
                  <c:v>2341</c:v>
                </c:pt>
                <c:pt idx="34">
                  <c:v>2435</c:v>
                </c:pt>
                <c:pt idx="35">
                  <c:v>2532</c:v>
                </c:pt>
                <c:pt idx="36">
                  <c:v>2634</c:v>
                </c:pt>
                <c:pt idx="37">
                  <c:v>2739</c:v>
                </c:pt>
                <c:pt idx="38">
                  <c:v>2848</c:v>
                </c:pt>
                <c:pt idx="39">
                  <c:v>2962</c:v>
                </c:pt>
                <c:pt idx="40">
                  <c:v>3081</c:v>
                </c:pt>
                <c:pt idx="41">
                  <c:v>3173</c:v>
                </c:pt>
                <c:pt idx="42">
                  <c:v>3269</c:v>
                </c:pt>
                <c:pt idx="43">
                  <c:v>3367</c:v>
                </c:pt>
                <c:pt idx="44">
                  <c:v>3468</c:v>
                </c:pt>
                <c:pt idx="45">
                  <c:v>3572</c:v>
                </c:pt>
                <c:pt idx="46">
                  <c:v>3679</c:v>
                </c:pt>
                <c:pt idx="47">
                  <c:v>3789</c:v>
                </c:pt>
                <c:pt idx="48">
                  <c:v>3903</c:v>
                </c:pt>
                <c:pt idx="49">
                  <c:v>4020</c:v>
                </c:pt>
                <c:pt idx="50">
                  <c:v>4140</c:v>
                </c:pt>
                <c:pt idx="51">
                  <c:v>4265</c:v>
                </c:pt>
                <c:pt idx="52">
                  <c:v>4393</c:v>
                </c:pt>
                <c:pt idx="53">
                  <c:v>4524</c:v>
                </c:pt>
                <c:pt idx="54">
                  <c:v>4660</c:v>
                </c:pt>
                <c:pt idx="55">
                  <c:v>4800</c:v>
                </c:pt>
                <c:pt idx="56">
                  <c:v>4944</c:v>
                </c:pt>
                <c:pt idx="57">
                  <c:v>5092</c:v>
                </c:pt>
                <c:pt idx="58">
                  <c:v>5245</c:v>
                </c:pt>
                <c:pt idx="59">
                  <c:v>5402</c:v>
                </c:pt>
                <c:pt idx="60">
                  <c:v>5564</c:v>
                </c:pt>
                <c:pt idx="61">
                  <c:v>5731</c:v>
                </c:pt>
                <c:pt idx="62">
                  <c:v>5903</c:v>
                </c:pt>
                <c:pt idx="63">
                  <c:v>6080</c:v>
                </c:pt>
                <c:pt idx="64">
                  <c:v>6263</c:v>
                </c:pt>
                <c:pt idx="65">
                  <c:v>6451</c:v>
                </c:pt>
                <c:pt idx="66">
                  <c:v>6644</c:v>
                </c:pt>
                <c:pt idx="67">
                  <c:v>6844</c:v>
                </c:pt>
                <c:pt idx="68">
                  <c:v>7049</c:v>
                </c:pt>
                <c:pt idx="69">
                  <c:v>7260</c:v>
                </c:pt>
                <c:pt idx="70">
                  <c:v>7478</c:v>
                </c:pt>
                <c:pt idx="71">
                  <c:v>7628</c:v>
                </c:pt>
                <c:pt idx="72">
                  <c:v>7780</c:v>
                </c:pt>
                <c:pt idx="73">
                  <c:v>7936</c:v>
                </c:pt>
                <c:pt idx="74">
                  <c:v>8095</c:v>
                </c:pt>
                <c:pt idx="75">
                  <c:v>8256</c:v>
                </c:pt>
                <c:pt idx="76">
                  <c:v>8422</c:v>
                </c:pt>
                <c:pt idx="77">
                  <c:v>8590</c:v>
                </c:pt>
                <c:pt idx="78">
                  <c:v>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484-4C1F-8FE5-8C10C05A6A3B}"/>
            </c:ext>
          </c:extLst>
        </c:ser>
        <c:ser>
          <c:idx val="5"/>
          <c:order val="5"/>
          <c:tx>
            <c:strRef>
              <c:f>Prisbaner!$G$6</c:f>
              <c:strCache>
                <c:ptCount val="1"/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Prisbaner!$G$7:$G$85</c:f>
              <c:numCache>
                <c:formatCode>General</c:formatCode>
                <c:ptCount val="7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484-4C1F-8FE5-8C10C05A6A3B}"/>
            </c:ext>
          </c:extLst>
        </c:ser>
        <c:ser>
          <c:idx val="6"/>
          <c:order val="6"/>
          <c:tx>
            <c:strRef>
              <c:f>Prisbaner!$H$6</c:f>
              <c:strCache>
                <c:ptCount val="1"/>
                <c:pt idx="0">
                  <c:v>Lav bane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Prisbaner!$H$7:$H$85</c:f>
              <c:numCache>
                <c:formatCode>0</c:formatCode>
                <c:ptCount val="79"/>
                <c:pt idx="0">
                  <c:v>461</c:v>
                </c:pt>
                <c:pt idx="1">
                  <c:v>457</c:v>
                </c:pt>
                <c:pt idx="2">
                  <c:v>455</c:v>
                </c:pt>
                <c:pt idx="3">
                  <c:v>454</c:v>
                </c:pt>
                <c:pt idx="4">
                  <c:v>455</c:v>
                </c:pt>
                <c:pt idx="5">
                  <c:v>455</c:v>
                </c:pt>
                <c:pt idx="6">
                  <c:v>455</c:v>
                </c:pt>
                <c:pt idx="7">
                  <c:v>455</c:v>
                </c:pt>
                <c:pt idx="8">
                  <c:v>455</c:v>
                </c:pt>
                <c:pt idx="9">
                  <c:v>473</c:v>
                </c:pt>
                <c:pt idx="10">
                  <c:v>492</c:v>
                </c:pt>
                <c:pt idx="11">
                  <c:v>511</c:v>
                </c:pt>
                <c:pt idx="12">
                  <c:v>532</c:v>
                </c:pt>
                <c:pt idx="13">
                  <c:v>553</c:v>
                </c:pt>
                <c:pt idx="14">
                  <c:v>575</c:v>
                </c:pt>
                <c:pt idx="15">
                  <c:v>598</c:v>
                </c:pt>
                <c:pt idx="16">
                  <c:v>622</c:v>
                </c:pt>
                <c:pt idx="17">
                  <c:v>647</c:v>
                </c:pt>
                <c:pt idx="18">
                  <c:v>673</c:v>
                </c:pt>
                <c:pt idx="19">
                  <c:v>700</c:v>
                </c:pt>
                <c:pt idx="20">
                  <c:v>728</c:v>
                </c:pt>
                <c:pt idx="21">
                  <c:v>757</c:v>
                </c:pt>
                <c:pt idx="22">
                  <c:v>787</c:v>
                </c:pt>
                <c:pt idx="23">
                  <c:v>819</c:v>
                </c:pt>
                <c:pt idx="24">
                  <c:v>852</c:v>
                </c:pt>
                <c:pt idx="25">
                  <c:v>886</c:v>
                </c:pt>
                <c:pt idx="26">
                  <c:v>921</c:v>
                </c:pt>
                <c:pt idx="27">
                  <c:v>958</c:v>
                </c:pt>
                <c:pt idx="28">
                  <c:v>996</c:v>
                </c:pt>
                <c:pt idx="29">
                  <c:v>1036</c:v>
                </c:pt>
                <c:pt idx="30">
                  <c:v>1077</c:v>
                </c:pt>
                <c:pt idx="31">
                  <c:v>1121</c:v>
                </c:pt>
                <c:pt idx="32">
                  <c:v>1165</c:v>
                </c:pt>
                <c:pt idx="33">
                  <c:v>1212</c:v>
                </c:pt>
                <c:pt idx="34">
                  <c:v>1260</c:v>
                </c:pt>
                <c:pt idx="35">
                  <c:v>1311</c:v>
                </c:pt>
                <c:pt idx="36">
                  <c:v>1363</c:v>
                </c:pt>
                <c:pt idx="37">
                  <c:v>1418</c:v>
                </c:pt>
                <c:pt idx="38">
                  <c:v>1475</c:v>
                </c:pt>
                <c:pt idx="39">
                  <c:v>1534</c:v>
                </c:pt>
                <c:pt idx="40">
                  <c:v>1595</c:v>
                </c:pt>
                <c:pt idx="41">
                  <c:v>1643</c:v>
                </c:pt>
                <c:pt idx="42">
                  <c:v>1692</c:v>
                </c:pt>
                <c:pt idx="43">
                  <c:v>1743</c:v>
                </c:pt>
                <c:pt idx="44">
                  <c:v>1795</c:v>
                </c:pt>
                <c:pt idx="45">
                  <c:v>1849</c:v>
                </c:pt>
                <c:pt idx="46">
                  <c:v>1904</c:v>
                </c:pt>
                <c:pt idx="47">
                  <c:v>1962</c:v>
                </c:pt>
                <c:pt idx="48">
                  <c:v>2020</c:v>
                </c:pt>
                <c:pt idx="49">
                  <c:v>2081</c:v>
                </c:pt>
                <c:pt idx="50">
                  <c:v>2143</c:v>
                </c:pt>
                <c:pt idx="51">
                  <c:v>2208</c:v>
                </c:pt>
                <c:pt idx="52">
                  <c:v>2274</c:v>
                </c:pt>
                <c:pt idx="53">
                  <c:v>2342</c:v>
                </c:pt>
                <c:pt idx="54">
                  <c:v>2412</c:v>
                </c:pt>
                <c:pt idx="55">
                  <c:v>2485</c:v>
                </c:pt>
                <c:pt idx="56">
                  <c:v>2559</c:v>
                </c:pt>
                <c:pt idx="57">
                  <c:v>2636</c:v>
                </c:pt>
                <c:pt idx="58">
                  <c:v>2715</c:v>
                </c:pt>
                <c:pt idx="59">
                  <c:v>2797</c:v>
                </c:pt>
                <c:pt idx="60">
                  <c:v>2881</c:v>
                </c:pt>
                <c:pt idx="61">
                  <c:v>2967</c:v>
                </c:pt>
                <c:pt idx="62">
                  <c:v>3056</c:v>
                </c:pt>
                <c:pt idx="63">
                  <c:v>3148</c:v>
                </c:pt>
                <c:pt idx="64">
                  <c:v>3242</c:v>
                </c:pt>
                <c:pt idx="65">
                  <c:v>3339</c:v>
                </c:pt>
                <c:pt idx="66">
                  <c:v>3440</c:v>
                </c:pt>
                <c:pt idx="67">
                  <c:v>3543</c:v>
                </c:pt>
                <c:pt idx="68">
                  <c:v>3649</c:v>
                </c:pt>
                <c:pt idx="69">
                  <c:v>3759</c:v>
                </c:pt>
                <c:pt idx="70">
                  <c:v>3871</c:v>
                </c:pt>
                <c:pt idx="71">
                  <c:v>3949</c:v>
                </c:pt>
                <c:pt idx="72">
                  <c:v>4028</c:v>
                </c:pt>
                <c:pt idx="73">
                  <c:v>4108</c:v>
                </c:pt>
                <c:pt idx="74">
                  <c:v>4190</c:v>
                </c:pt>
                <c:pt idx="75">
                  <c:v>4274</c:v>
                </c:pt>
                <c:pt idx="76">
                  <c:v>4360</c:v>
                </c:pt>
                <c:pt idx="77">
                  <c:v>4447</c:v>
                </c:pt>
                <c:pt idx="78">
                  <c:v>4536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484-4C1F-8FE5-8C10C05A6A3B}"/>
            </c:ext>
          </c:extLst>
        </c:ser>
        <c:ser>
          <c:idx val="7"/>
          <c:order val="7"/>
          <c:tx>
            <c:strRef>
              <c:f>Prisbaner!$I$6</c:f>
              <c:strCache>
                <c:ptCount val="1"/>
                <c:pt idx="0">
                  <c:v>Høy bane (IPCC 1,5°-bane - median)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Prisbaner!$A$7:$A$85</c:f>
              <c:numCache>
                <c:formatCode>General</c:formatCode>
                <c:ptCount val="7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  <c:pt idx="49">
                  <c:v>2071</c:v>
                </c:pt>
                <c:pt idx="50">
                  <c:v>2072</c:v>
                </c:pt>
                <c:pt idx="51">
                  <c:v>2073</c:v>
                </c:pt>
                <c:pt idx="52">
                  <c:v>2074</c:v>
                </c:pt>
                <c:pt idx="53">
                  <c:v>2075</c:v>
                </c:pt>
                <c:pt idx="54">
                  <c:v>2076</c:v>
                </c:pt>
                <c:pt idx="55">
                  <c:v>2077</c:v>
                </c:pt>
                <c:pt idx="56">
                  <c:v>2078</c:v>
                </c:pt>
                <c:pt idx="57">
                  <c:v>2079</c:v>
                </c:pt>
                <c:pt idx="58">
                  <c:v>2080</c:v>
                </c:pt>
                <c:pt idx="59">
                  <c:v>2081</c:v>
                </c:pt>
                <c:pt idx="60">
                  <c:v>2082</c:v>
                </c:pt>
                <c:pt idx="61">
                  <c:v>2083</c:v>
                </c:pt>
                <c:pt idx="62">
                  <c:v>2084</c:v>
                </c:pt>
                <c:pt idx="63">
                  <c:v>2085</c:v>
                </c:pt>
                <c:pt idx="64">
                  <c:v>2086</c:v>
                </c:pt>
                <c:pt idx="65">
                  <c:v>2087</c:v>
                </c:pt>
                <c:pt idx="66">
                  <c:v>2088</c:v>
                </c:pt>
                <c:pt idx="67">
                  <c:v>2089</c:v>
                </c:pt>
                <c:pt idx="68">
                  <c:v>2090</c:v>
                </c:pt>
                <c:pt idx="69">
                  <c:v>2091</c:v>
                </c:pt>
                <c:pt idx="70">
                  <c:v>2092</c:v>
                </c:pt>
                <c:pt idx="71">
                  <c:v>2093</c:v>
                </c:pt>
                <c:pt idx="72">
                  <c:v>2094</c:v>
                </c:pt>
                <c:pt idx="73">
                  <c:v>2095</c:v>
                </c:pt>
                <c:pt idx="74">
                  <c:v>2096</c:v>
                </c:pt>
                <c:pt idx="75">
                  <c:v>2097</c:v>
                </c:pt>
                <c:pt idx="76">
                  <c:v>2098</c:v>
                </c:pt>
                <c:pt idx="77">
                  <c:v>2099</c:v>
                </c:pt>
                <c:pt idx="78">
                  <c:v>2100</c:v>
                </c:pt>
              </c:numCache>
            </c:numRef>
          </c:cat>
          <c:val>
            <c:numRef>
              <c:f>Prisbaner!$I$7:$I$85</c:f>
              <c:numCache>
                <c:formatCode>0</c:formatCode>
                <c:ptCount val="79"/>
                <c:pt idx="0">
                  <c:v>1200</c:v>
                </c:pt>
                <c:pt idx="1">
                  <c:v>1311</c:v>
                </c:pt>
                <c:pt idx="2">
                  <c:v>1433</c:v>
                </c:pt>
                <c:pt idx="3">
                  <c:v>1566</c:v>
                </c:pt>
                <c:pt idx="4">
                  <c:v>1711</c:v>
                </c:pt>
                <c:pt idx="5">
                  <c:v>1870</c:v>
                </c:pt>
                <c:pt idx="6">
                  <c:v>2044</c:v>
                </c:pt>
                <c:pt idx="7">
                  <c:v>2233</c:v>
                </c:pt>
                <c:pt idx="8">
                  <c:v>2441</c:v>
                </c:pt>
                <c:pt idx="9">
                  <c:v>2668</c:v>
                </c:pt>
                <c:pt idx="10">
                  <c:v>2916</c:v>
                </c:pt>
                <c:pt idx="11">
                  <c:v>3187</c:v>
                </c:pt>
                <c:pt idx="12">
                  <c:v>3484</c:v>
                </c:pt>
                <c:pt idx="13">
                  <c:v>3808</c:v>
                </c:pt>
                <c:pt idx="14">
                  <c:v>4162</c:v>
                </c:pt>
                <c:pt idx="15">
                  <c:v>4549</c:v>
                </c:pt>
                <c:pt idx="16">
                  <c:v>4972</c:v>
                </c:pt>
                <c:pt idx="17">
                  <c:v>5435</c:v>
                </c:pt>
                <c:pt idx="18">
                  <c:v>5940</c:v>
                </c:pt>
                <c:pt idx="19">
                  <c:v>6194</c:v>
                </c:pt>
                <c:pt idx="20">
                  <c:v>6459</c:v>
                </c:pt>
                <c:pt idx="21">
                  <c:v>6735</c:v>
                </c:pt>
                <c:pt idx="22">
                  <c:v>7023</c:v>
                </c:pt>
                <c:pt idx="23">
                  <c:v>7323</c:v>
                </c:pt>
                <c:pt idx="24">
                  <c:v>7636</c:v>
                </c:pt>
                <c:pt idx="25">
                  <c:v>7963</c:v>
                </c:pt>
                <c:pt idx="26">
                  <c:v>8304</c:v>
                </c:pt>
                <c:pt idx="27">
                  <c:v>8659</c:v>
                </c:pt>
                <c:pt idx="28">
                  <c:v>9029</c:v>
                </c:pt>
                <c:pt idx="29">
                  <c:v>9268</c:v>
                </c:pt>
                <c:pt idx="30">
                  <c:v>9514</c:v>
                </c:pt>
                <c:pt idx="31">
                  <c:v>9766</c:v>
                </c:pt>
                <c:pt idx="32">
                  <c:v>10025</c:v>
                </c:pt>
                <c:pt idx="33">
                  <c:v>10291</c:v>
                </c:pt>
                <c:pt idx="34">
                  <c:v>10563</c:v>
                </c:pt>
                <c:pt idx="35">
                  <c:v>10843</c:v>
                </c:pt>
                <c:pt idx="36">
                  <c:v>11131</c:v>
                </c:pt>
                <c:pt idx="37">
                  <c:v>11426</c:v>
                </c:pt>
                <c:pt idx="38">
                  <c:v>11729</c:v>
                </c:pt>
                <c:pt idx="39">
                  <c:v>11905</c:v>
                </c:pt>
                <c:pt idx="40">
                  <c:v>12085</c:v>
                </c:pt>
                <c:pt idx="41">
                  <c:v>12266</c:v>
                </c:pt>
                <c:pt idx="42">
                  <c:v>12451</c:v>
                </c:pt>
                <c:pt idx="43">
                  <c:v>12639</c:v>
                </c:pt>
                <c:pt idx="44">
                  <c:v>12829</c:v>
                </c:pt>
                <c:pt idx="45">
                  <c:v>13022</c:v>
                </c:pt>
                <c:pt idx="46">
                  <c:v>13218</c:v>
                </c:pt>
                <c:pt idx="47">
                  <c:v>13417</c:v>
                </c:pt>
                <c:pt idx="48">
                  <c:v>13619</c:v>
                </c:pt>
                <c:pt idx="49">
                  <c:v>14289</c:v>
                </c:pt>
                <c:pt idx="50">
                  <c:v>14993</c:v>
                </c:pt>
                <c:pt idx="51">
                  <c:v>15731</c:v>
                </c:pt>
                <c:pt idx="52">
                  <c:v>16505</c:v>
                </c:pt>
                <c:pt idx="53">
                  <c:v>17318</c:v>
                </c:pt>
                <c:pt idx="54">
                  <c:v>18170</c:v>
                </c:pt>
                <c:pt idx="55">
                  <c:v>19065</c:v>
                </c:pt>
                <c:pt idx="56">
                  <c:v>20003</c:v>
                </c:pt>
                <c:pt idx="57">
                  <c:v>20988</c:v>
                </c:pt>
                <c:pt idx="58">
                  <c:v>22021</c:v>
                </c:pt>
                <c:pt idx="59">
                  <c:v>22517</c:v>
                </c:pt>
                <c:pt idx="60">
                  <c:v>23025</c:v>
                </c:pt>
                <c:pt idx="61">
                  <c:v>23544</c:v>
                </c:pt>
                <c:pt idx="62">
                  <c:v>24074</c:v>
                </c:pt>
                <c:pt idx="63">
                  <c:v>24617</c:v>
                </c:pt>
                <c:pt idx="64">
                  <c:v>25172</c:v>
                </c:pt>
                <c:pt idx="65">
                  <c:v>25739</c:v>
                </c:pt>
                <c:pt idx="66">
                  <c:v>26319</c:v>
                </c:pt>
                <c:pt idx="67">
                  <c:v>26912</c:v>
                </c:pt>
                <c:pt idx="68">
                  <c:v>27518</c:v>
                </c:pt>
                <c:pt idx="69">
                  <c:v>28488</c:v>
                </c:pt>
                <c:pt idx="70">
                  <c:v>29491</c:v>
                </c:pt>
                <c:pt idx="71">
                  <c:v>30530</c:v>
                </c:pt>
                <c:pt idx="72">
                  <c:v>31605</c:v>
                </c:pt>
                <c:pt idx="73">
                  <c:v>32719</c:v>
                </c:pt>
                <c:pt idx="74">
                  <c:v>33871</c:v>
                </c:pt>
                <c:pt idx="75">
                  <c:v>35064</c:v>
                </c:pt>
                <c:pt idx="76">
                  <c:v>36299</c:v>
                </c:pt>
                <c:pt idx="77">
                  <c:v>37578</c:v>
                </c:pt>
                <c:pt idx="78">
                  <c:v>38902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484-4C1F-8FE5-8C10C05A6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7320607"/>
        <c:axId val="947318943"/>
      </c:lineChart>
      <c:catAx>
        <c:axId val="94732060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947318943"/>
        <c:crosses val="autoZero"/>
        <c:auto val="1"/>
        <c:lblAlgn val="ctr"/>
        <c:lblOffset val="100"/>
        <c:noMultiLvlLbl val="1"/>
      </c:catAx>
      <c:valAx>
        <c:axId val="947318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9473206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Prisbaner!$J$6</c:f>
              <c:strCache>
                <c:ptCount val="1"/>
                <c:pt idx="0">
                  <c:v>faktor lav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Prisbaner!$J$7:$J$85</c:f>
              <c:numCache>
                <c:formatCode>0.00</c:formatCode>
                <c:ptCount val="79"/>
                <c:pt idx="0">
                  <c:v>0.750814332247557</c:v>
                </c:pt>
                <c:pt idx="1">
                  <c:v>0.75041050903119866</c:v>
                </c:pt>
                <c:pt idx="2">
                  <c:v>0.74958813838550242</c:v>
                </c:pt>
                <c:pt idx="3">
                  <c:v>0.75041322314049586</c:v>
                </c:pt>
                <c:pt idx="4">
                  <c:v>0.75082508250825086</c:v>
                </c:pt>
                <c:pt idx="5">
                  <c:v>0.75082508250825086</c:v>
                </c:pt>
                <c:pt idx="6">
                  <c:v>0.75082508250825086</c:v>
                </c:pt>
                <c:pt idx="7">
                  <c:v>0.75082508250825086</c:v>
                </c:pt>
                <c:pt idx="8">
                  <c:v>0.75082508250825086</c:v>
                </c:pt>
                <c:pt idx="9">
                  <c:v>0.72324159021406731</c:v>
                </c:pt>
                <c:pt idx="10">
                  <c:v>0.69688385269121811</c:v>
                </c:pt>
                <c:pt idx="11">
                  <c:v>0.67060367454068237</c:v>
                </c:pt>
                <c:pt idx="12">
                  <c:v>0.64641555285540708</c:v>
                </c:pt>
                <c:pt idx="13">
                  <c:v>0.62274774774774777</c:v>
                </c:pt>
                <c:pt idx="14">
                  <c:v>0.60020876826722336</c:v>
                </c:pt>
                <c:pt idx="15">
                  <c:v>0.57833655705996134</c:v>
                </c:pt>
                <c:pt idx="16">
                  <c:v>0.55734767025089604</c:v>
                </c:pt>
                <c:pt idx="17">
                  <c:v>0.53692946058091284</c:v>
                </c:pt>
                <c:pt idx="18">
                  <c:v>0.51769230769230767</c:v>
                </c:pt>
                <c:pt idx="19">
                  <c:v>0.51775147928994081</c:v>
                </c:pt>
                <c:pt idx="20">
                  <c:v>0.51778093883357046</c:v>
                </c:pt>
                <c:pt idx="21">
                  <c:v>0.51778385772913815</c:v>
                </c:pt>
                <c:pt idx="22">
                  <c:v>0.51742274819197898</c:v>
                </c:pt>
                <c:pt idx="23">
                  <c:v>0.51769911504424782</c:v>
                </c:pt>
                <c:pt idx="24">
                  <c:v>0.5179331306990882</c:v>
                </c:pt>
                <c:pt idx="25">
                  <c:v>0.51782583284628869</c:v>
                </c:pt>
                <c:pt idx="26">
                  <c:v>0.51770657672849918</c:v>
                </c:pt>
                <c:pt idx="27">
                  <c:v>0.51783783783783788</c:v>
                </c:pt>
                <c:pt idx="28">
                  <c:v>0.51767151767151764</c:v>
                </c:pt>
                <c:pt idx="29">
                  <c:v>0.51774112943528239</c:v>
                </c:pt>
                <c:pt idx="30">
                  <c:v>0.51753964440172995</c:v>
                </c:pt>
                <c:pt idx="31">
                  <c:v>0.51778290993071596</c:v>
                </c:pt>
                <c:pt idx="32">
                  <c:v>0.51754775655264329</c:v>
                </c:pt>
                <c:pt idx="33">
                  <c:v>0.51772746689448956</c:v>
                </c:pt>
                <c:pt idx="34">
                  <c:v>0.51745379876796715</c:v>
                </c:pt>
                <c:pt idx="35">
                  <c:v>0.51777251184834128</c:v>
                </c:pt>
                <c:pt idx="36">
                  <c:v>0.51746393318147299</c:v>
                </c:pt>
                <c:pt idx="37">
                  <c:v>0.51770719240598762</c:v>
                </c:pt>
                <c:pt idx="38">
                  <c:v>0.5179073033707865</c:v>
                </c:pt>
                <c:pt idx="39">
                  <c:v>0.5178933153274814</c:v>
                </c:pt>
                <c:pt idx="40">
                  <c:v>0.51768906199285947</c:v>
                </c:pt>
                <c:pt idx="41">
                  <c:v>0.51780649227860065</c:v>
                </c:pt>
                <c:pt idx="42">
                  <c:v>0.51758947690425205</c:v>
                </c:pt>
                <c:pt idx="43">
                  <c:v>0.51767151767151764</c:v>
                </c:pt>
                <c:pt idx="44">
                  <c:v>0.51758938869665516</c:v>
                </c:pt>
                <c:pt idx="45">
                  <c:v>0.51763717805151177</c:v>
                </c:pt>
                <c:pt idx="46">
                  <c:v>0.51753193802663766</c:v>
                </c:pt>
                <c:pt idx="47">
                  <c:v>0.51781472684085506</c:v>
                </c:pt>
                <c:pt idx="48">
                  <c:v>0.51755060210094794</c:v>
                </c:pt>
                <c:pt idx="49">
                  <c:v>0.51766169154228858</c:v>
                </c:pt>
                <c:pt idx="50">
                  <c:v>0.51763285024154593</c:v>
                </c:pt>
                <c:pt idx="51">
                  <c:v>0.51770222743259087</c:v>
                </c:pt>
                <c:pt idx="52">
                  <c:v>0.51764170270885501</c:v>
                </c:pt>
                <c:pt idx="53">
                  <c:v>0.51768346595932802</c:v>
                </c:pt>
                <c:pt idx="54">
                  <c:v>0.51759656652360519</c:v>
                </c:pt>
                <c:pt idx="55">
                  <c:v>0.51770833333333333</c:v>
                </c:pt>
                <c:pt idx="56">
                  <c:v>0.51759708737864074</c:v>
                </c:pt>
                <c:pt idx="57">
                  <c:v>0.51767478397486255</c:v>
                </c:pt>
                <c:pt idx="58">
                  <c:v>0.5176358436606292</c:v>
                </c:pt>
                <c:pt idx="59">
                  <c:v>0.5177711958533876</c:v>
                </c:pt>
                <c:pt idx="60">
                  <c:v>0.51779295470884257</c:v>
                </c:pt>
                <c:pt idx="61">
                  <c:v>0.51771069621357524</c:v>
                </c:pt>
                <c:pt idx="62">
                  <c:v>0.51770286295104184</c:v>
                </c:pt>
                <c:pt idx="63">
                  <c:v>0.51776315789473681</c:v>
                </c:pt>
                <c:pt idx="64">
                  <c:v>0.51764330193198149</c:v>
                </c:pt>
                <c:pt idx="65">
                  <c:v>0.51759417144628739</c:v>
                </c:pt>
                <c:pt idx="66">
                  <c:v>0.51776038531005419</c:v>
                </c:pt>
                <c:pt idx="67">
                  <c:v>0.51767971946230273</c:v>
                </c:pt>
                <c:pt idx="68">
                  <c:v>0.51766207972762091</c:v>
                </c:pt>
                <c:pt idx="69">
                  <c:v>0.51776859504132233</c:v>
                </c:pt>
                <c:pt idx="70">
                  <c:v>0.51765177855041455</c:v>
                </c:pt>
                <c:pt idx="71">
                  <c:v>0.51769795490298898</c:v>
                </c:pt>
                <c:pt idx="72">
                  <c:v>0.51773778920308489</c:v>
                </c:pt>
                <c:pt idx="73">
                  <c:v>0.51764112903225812</c:v>
                </c:pt>
                <c:pt idx="74">
                  <c:v>0.51760345892526249</c:v>
                </c:pt>
                <c:pt idx="75">
                  <c:v>0.51768410852713176</c:v>
                </c:pt>
                <c:pt idx="76">
                  <c:v>0.51769175967703629</c:v>
                </c:pt>
                <c:pt idx="77">
                  <c:v>0.51769499417927822</c:v>
                </c:pt>
                <c:pt idx="78">
                  <c:v>0.51769002510842277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EB-43C8-AFA1-85D27D01B565}"/>
            </c:ext>
          </c:extLst>
        </c:ser>
        <c:ser>
          <c:idx val="1"/>
          <c:order val="1"/>
          <c:tx>
            <c:strRef>
              <c:f>Prisbaner!$K$6</c:f>
              <c:strCache>
                <c:ptCount val="1"/>
                <c:pt idx="0">
                  <c:v>faktor høy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Prisbaner!$K$7:$K$85</c:f>
              <c:numCache>
                <c:formatCode>0.00</c:formatCode>
                <c:ptCount val="79"/>
                <c:pt idx="0">
                  <c:v>1.9543973941368078</c:v>
                </c:pt>
                <c:pt idx="1">
                  <c:v>2.1527093596059115</c:v>
                </c:pt>
                <c:pt idx="2">
                  <c:v>2.3607907742998351</c:v>
                </c:pt>
                <c:pt idx="3">
                  <c:v>2.5884297520661157</c:v>
                </c:pt>
                <c:pt idx="4">
                  <c:v>2.8234323432343236</c:v>
                </c:pt>
                <c:pt idx="5">
                  <c:v>3.0858085808580857</c:v>
                </c:pt>
                <c:pt idx="6">
                  <c:v>3.3729372937293731</c:v>
                </c:pt>
                <c:pt idx="7">
                  <c:v>3.6848184818481848</c:v>
                </c:pt>
                <c:pt idx="8">
                  <c:v>4.0280528052805282</c:v>
                </c:pt>
                <c:pt idx="9">
                  <c:v>4.0795107033639146</c:v>
                </c:pt>
                <c:pt idx="10">
                  <c:v>4.1303116147308785</c:v>
                </c:pt>
                <c:pt idx="11">
                  <c:v>4.1824146981627299</c:v>
                </c:pt>
                <c:pt idx="12">
                  <c:v>4.233292831105711</c:v>
                </c:pt>
                <c:pt idx="13">
                  <c:v>4.288288288288288</c:v>
                </c:pt>
                <c:pt idx="14">
                  <c:v>4.3444676409185803</c:v>
                </c:pt>
                <c:pt idx="15">
                  <c:v>4.3994197292069632</c:v>
                </c:pt>
                <c:pt idx="16">
                  <c:v>4.4551971326164876</c:v>
                </c:pt>
                <c:pt idx="17">
                  <c:v>4.5103734439834025</c:v>
                </c:pt>
                <c:pt idx="18">
                  <c:v>4.569230769230769</c:v>
                </c:pt>
                <c:pt idx="19">
                  <c:v>4.581360946745562</c:v>
                </c:pt>
                <c:pt idx="20">
                  <c:v>4.5938833570412516</c:v>
                </c:pt>
                <c:pt idx="21">
                  <c:v>4.6067031463748291</c:v>
                </c:pt>
                <c:pt idx="22">
                  <c:v>4.6173570019723869</c:v>
                </c:pt>
                <c:pt idx="23">
                  <c:v>4.6289506953223771</c:v>
                </c:pt>
                <c:pt idx="24">
                  <c:v>4.6419452887537993</c:v>
                </c:pt>
                <c:pt idx="25">
                  <c:v>4.6540035067212155</c:v>
                </c:pt>
                <c:pt idx="26">
                  <c:v>4.6677908937605395</c:v>
                </c:pt>
                <c:pt idx="27">
                  <c:v>4.6805405405405409</c:v>
                </c:pt>
                <c:pt idx="28">
                  <c:v>4.6928274428274426</c:v>
                </c:pt>
                <c:pt idx="29">
                  <c:v>4.6316841579210397</c:v>
                </c:pt>
                <c:pt idx="30">
                  <c:v>4.5718404613166745</c:v>
                </c:pt>
                <c:pt idx="31">
                  <c:v>4.5108545034642029</c:v>
                </c:pt>
                <c:pt idx="32">
                  <c:v>4.4535761883607288</c:v>
                </c:pt>
                <c:pt idx="33">
                  <c:v>4.3959846219564289</c:v>
                </c:pt>
                <c:pt idx="34">
                  <c:v>4.3379876796714578</c:v>
                </c:pt>
                <c:pt idx="35">
                  <c:v>4.2823854660347553</c:v>
                </c:pt>
                <c:pt idx="36">
                  <c:v>4.2258921791951405</c:v>
                </c:pt>
                <c:pt idx="37">
                  <c:v>4.1715954728002922</c:v>
                </c:pt>
                <c:pt idx="38">
                  <c:v>4.1183286516853936</c:v>
                </c:pt>
                <c:pt idx="39">
                  <c:v>4.0192437542201214</c:v>
                </c:pt>
                <c:pt idx="40">
                  <c:v>3.9224277831872767</c:v>
                </c:pt>
                <c:pt idx="41">
                  <c:v>3.8657421998109047</c:v>
                </c:pt>
                <c:pt idx="42">
                  <c:v>3.8088100336494342</c:v>
                </c:pt>
                <c:pt idx="43">
                  <c:v>3.7537867537867537</c:v>
                </c:pt>
                <c:pt idx="44">
                  <c:v>3.6992502883506342</c:v>
                </c:pt>
                <c:pt idx="45">
                  <c:v>3.6455767077267636</c:v>
                </c:pt>
                <c:pt idx="46">
                  <c:v>3.5928241369937481</c:v>
                </c:pt>
                <c:pt idx="47">
                  <c:v>3.5410398522037476</c:v>
                </c:pt>
                <c:pt idx="48">
                  <c:v>3.4893671534716884</c:v>
                </c:pt>
                <c:pt idx="49">
                  <c:v>3.5544776119402983</c:v>
                </c:pt>
                <c:pt idx="50">
                  <c:v>3.6214975845410629</c:v>
                </c:pt>
                <c:pt idx="51">
                  <c:v>3.6883939038686986</c:v>
                </c:pt>
                <c:pt idx="52">
                  <c:v>3.7571135898019579</c:v>
                </c:pt>
                <c:pt idx="53">
                  <c:v>3.8280282935455348</c:v>
                </c:pt>
                <c:pt idx="54">
                  <c:v>3.8991416309012874</c:v>
                </c:pt>
                <c:pt idx="55">
                  <c:v>3.9718749999999998</c:v>
                </c:pt>
                <c:pt idx="56">
                  <c:v>4.045914239482201</c:v>
                </c:pt>
                <c:pt idx="57">
                  <c:v>4.1217596229379421</c:v>
                </c:pt>
                <c:pt idx="58">
                  <c:v>4.1984747378455669</c:v>
                </c:pt>
                <c:pt idx="59">
                  <c:v>4.1682710107367642</c:v>
                </c:pt>
                <c:pt idx="60">
                  <c:v>4.1382099209202012</c:v>
                </c:pt>
                <c:pt idx="61">
                  <c:v>4.108183563077997</c:v>
                </c:pt>
                <c:pt idx="62">
                  <c:v>4.0782652888361852</c:v>
                </c:pt>
                <c:pt idx="63">
                  <c:v>4.048848684210526</c:v>
                </c:pt>
                <c:pt idx="64">
                  <c:v>4.0191601468944596</c:v>
                </c:pt>
                <c:pt idx="65">
                  <c:v>3.9899240427840645</c:v>
                </c:pt>
                <c:pt idx="66">
                  <c:v>3.9613184828416617</c:v>
                </c:pt>
                <c:pt idx="67">
                  <c:v>3.9322033898305087</c:v>
                </c:pt>
                <c:pt idx="68">
                  <c:v>3.9038161441339199</c:v>
                </c:pt>
                <c:pt idx="69">
                  <c:v>3.9239669421487604</c:v>
                </c:pt>
                <c:pt idx="70">
                  <c:v>3.9437015244717837</c:v>
                </c:pt>
                <c:pt idx="71">
                  <c:v>4.0023597273203988</c:v>
                </c:pt>
                <c:pt idx="72">
                  <c:v>4.0623393316195369</c:v>
                </c:pt>
                <c:pt idx="73">
                  <c:v>4.122857862903226</c:v>
                </c:pt>
                <c:pt idx="74">
                  <c:v>4.1841877702285357</c:v>
                </c:pt>
                <c:pt idx="75">
                  <c:v>4.2470930232558137</c:v>
                </c:pt>
                <c:pt idx="76">
                  <c:v>4.3100213725955827</c:v>
                </c:pt>
                <c:pt idx="77">
                  <c:v>4.3746216530849829</c:v>
                </c:pt>
                <c:pt idx="78">
                  <c:v>4.4398539146313629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EB-43C8-AFA1-85D27D01B5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313968"/>
        <c:axId val="325314384"/>
      </c:lineChart>
      <c:catAx>
        <c:axId val="325313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5314384"/>
        <c:crosses val="autoZero"/>
        <c:auto val="1"/>
        <c:lblAlgn val="ctr"/>
        <c:lblOffset val="100"/>
        <c:noMultiLvlLbl val="0"/>
      </c:catAx>
      <c:valAx>
        <c:axId val="325314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5313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167412</xdr:colOff>
      <xdr:row>73</xdr:row>
      <xdr:rowOff>93339</xdr:rowOff>
    </xdr:from>
    <xdr:to>
      <xdr:col>17</xdr:col>
      <xdr:colOff>968308</xdr:colOff>
      <xdr:row>112</xdr:row>
      <xdr:rowOff>124318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99FE62D4-F6FD-4D92-8738-0AA4B6C1F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557233</xdr:colOff>
      <xdr:row>38</xdr:row>
      <xdr:rowOff>62716</xdr:rowOff>
    </xdr:from>
    <xdr:to>
      <xdr:col>8</xdr:col>
      <xdr:colOff>719196</xdr:colOff>
      <xdr:row>44</xdr:row>
      <xdr:rowOff>72869</xdr:rowOff>
    </xdr:to>
    <xdr:sp macro="" textlink="">
      <xdr:nvSpPr>
        <xdr:cNvPr id="3" name="TekstSylinder 1">
          <a:extLst>
            <a:ext uri="{FF2B5EF4-FFF2-40B4-BE49-F238E27FC236}">
              <a16:creationId xmlns:a16="http://schemas.microsoft.com/office/drawing/2014/main" id="{906426A5-695A-4BCB-85A7-D021D32B546C}"/>
            </a:ext>
            <a:ext uri="{147F2762-F138-4A5C-976F-8EAC2B608ADB}">
              <a16:predDERef xmlns:a16="http://schemas.microsoft.com/office/drawing/2014/main" pred="{99FE62D4-F6FD-4D92-8738-0AA4B6C1F0A3}"/>
            </a:ext>
          </a:extLst>
        </xdr:cNvPr>
        <xdr:cNvSpPr txBox="1"/>
      </xdr:nvSpPr>
      <xdr:spPr>
        <a:xfrm>
          <a:off x="7253308" y="6739741"/>
          <a:ext cx="4248188" cy="12007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Uttrykk netto nåverdien for gitte virkninger som en funksjon av prisen. Da søker vi NNV(x*hovedkarbonprisbane) = 0. Det er det samme som at NNV(øvrige virkninger) + x*NNV(karbon ved hovedkarbonprisbane) = 0, eller x=-NNV(øvrige virkninger)/NNV(karbon ved hovedkarbonprisbane).</a:t>
          </a:r>
        </a:p>
      </xdr:txBody>
    </xdr:sp>
    <xdr:clientData/>
  </xdr:twoCellAnchor>
  <xdr:twoCellAnchor>
    <xdr:from>
      <xdr:col>5</xdr:col>
      <xdr:colOff>161925</xdr:colOff>
      <xdr:row>44</xdr:row>
      <xdr:rowOff>152400</xdr:rowOff>
    </xdr:from>
    <xdr:to>
      <xdr:col>16</xdr:col>
      <xdr:colOff>571500</xdr:colOff>
      <xdr:row>79</xdr:row>
      <xdr:rowOff>19050</xdr:rowOff>
    </xdr:to>
    <xdr:graphicFrame macro="">
      <xdr:nvGraphicFramePr>
        <xdr:cNvPr id="8" name="Diagram 3">
          <a:extLst>
            <a:ext uri="{FF2B5EF4-FFF2-40B4-BE49-F238E27FC236}">
              <a16:creationId xmlns:a16="http://schemas.microsoft.com/office/drawing/2014/main" id="{CB68F30C-C7A9-2931-AD48-B89D0127AE3C}"/>
            </a:ext>
            <a:ext uri="{147F2762-F138-4A5C-976F-8EAC2B608ADB}">
              <a16:predDERef xmlns:a16="http://schemas.microsoft.com/office/drawing/2014/main" pred="{906426A5-695A-4BCB-85A7-D021D32B54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278947</xdr:colOff>
      <xdr:row>52</xdr:row>
      <xdr:rowOff>47625</xdr:rowOff>
    </xdr:from>
    <xdr:to>
      <xdr:col>2</xdr:col>
      <xdr:colOff>1439636</xdr:colOff>
      <xdr:row>63</xdr:row>
      <xdr:rowOff>142875</xdr:rowOff>
    </xdr:to>
    <xdr:sp macro="" textlink="">
      <xdr:nvSpPr>
        <xdr:cNvPr id="22" name="TekstSylinder 4">
          <a:extLst>
            <a:ext uri="{FF2B5EF4-FFF2-40B4-BE49-F238E27FC236}">
              <a16:creationId xmlns:a16="http://schemas.microsoft.com/office/drawing/2014/main" id="{B820C027-A3CA-92A2-9E2E-2417EBA067CE}"/>
            </a:ext>
            <a:ext uri="{147F2762-F138-4A5C-976F-8EAC2B608ADB}">
              <a16:predDERef xmlns:a16="http://schemas.microsoft.com/office/drawing/2014/main" pred="{CB68F30C-C7A9-2931-AD48-B89D0127AE3C}"/>
            </a:ext>
          </a:extLst>
        </xdr:cNvPr>
        <xdr:cNvSpPr txBox="1"/>
      </xdr:nvSpPr>
      <xdr:spPr>
        <a:xfrm>
          <a:off x="864054" y="10076089"/>
          <a:ext cx="4453618" cy="2190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Ved målsøk angir man tre ting: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a Hvilken celle inneholder beregningen du ønsker å se på?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b Hvilken verdi skal den beregnede cellen få?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 Hvilken celle skal målsøket manipulere for å sikre at verdien i punkt a er lik verdien i punkt b?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I dette tilfellet er a = D44, b= 0, c= C48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647190</xdr:colOff>
      <xdr:row>48</xdr:row>
      <xdr:rowOff>140376</xdr:rowOff>
    </xdr:from>
    <xdr:to>
      <xdr:col>15</xdr:col>
      <xdr:colOff>610827</xdr:colOff>
      <xdr:row>87</xdr:row>
      <xdr:rowOff>171355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85F929C-C906-4D01-B08D-B20164BF1A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1128733</xdr:colOff>
      <xdr:row>38</xdr:row>
      <xdr:rowOff>62716</xdr:rowOff>
    </xdr:from>
    <xdr:to>
      <xdr:col>10</xdr:col>
      <xdr:colOff>157221</xdr:colOff>
      <xdr:row>44</xdr:row>
      <xdr:rowOff>91919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584873EB-D041-7415-E703-5DE1A62DA146}"/>
            </a:ext>
            <a:ext uri="{147F2762-F138-4A5C-976F-8EAC2B608ADB}">
              <a16:predDERef xmlns:a16="http://schemas.microsoft.com/office/drawing/2014/main" pred="{685F929C-C906-4D01-B08D-B20164BF1A24}"/>
            </a:ext>
          </a:extLst>
        </xdr:cNvPr>
        <xdr:cNvSpPr txBox="1"/>
      </xdr:nvSpPr>
      <xdr:spPr>
        <a:xfrm>
          <a:off x="9313177" y="6302963"/>
          <a:ext cx="5017871" cy="11737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Uttrykk netto nåverdien for gitte virkninger som en funksjon av prisen. Da søker vi NNV(lav + x*(høy - lav)) = 0. Det er det samme som NNV(lav) + x*NNV(høy) - x*NNV(lav) = 0. Den kan vi løse for x for å finne 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x = -NNV(lav)/(NNV(høy) - NNV(lav).</a:t>
          </a:r>
        </a:p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Det er lagt inn i C46 nå, og gir samme svar som ved målsøk (C45).</a:t>
          </a:r>
        </a:p>
        <a:p>
          <a:pPr marL="0" indent="0" algn="l"/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38100</xdr:colOff>
      <xdr:row>7</xdr:row>
      <xdr:rowOff>190499</xdr:rowOff>
    </xdr:from>
    <xdr:to>
      <xdr:col>37</xdr:col>
      <xdr:colOff>266699</xdr:colOff>
      <xdr:row>56</xdr:row>
      <xdr:rowOff>85724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35EFC7-1BB3-4E5B-B8C3-71D91EC443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176212</xdr:colOff>
      <xdr:row>59</xdr:row>
      <xdr:rowOff>47630</xdr:rowOff>
    </xdr:from>
    <xdr:to>
      <xdr:col>26</xdr:col>
      <xdr:colOff>304800</xdr:colOff>
      <xdr:row>82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BEDE53-441D-46CB-9D37-D81C6E7FC73F}"/>
            </a:ext>
            <a:ext uri="{147F2762-F138-4A5C-976F-8EAC2B608ADB}">
              <a16:predDERef xmlns:a16="http://schemas.microsoft.com/office/drawing/2014/main" pred="{7B35EFC7-1BB3-4E5B-B8C3-71D91EC443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2F71E08-1586-49E3-8D37-086C2BE15549}" name="Tabell124" displayName="Tabell124" ref="C1:D4" totalsRowShown="0">
  <autoFilter ref="C1:D4" xr:uid="{68E6C216-9A7F-554E-B56C-8456397D1FF0}">
    <filterColumn colId="0" hiddenButton="1"/>
    <filterColumn colId="1" hiddenButton="1"/>
  </autoFilter>
  <tableColumns count="2">
    <tableColumn id="1" xr3:uid="{9E88A7FC-0D6A-478C-B99B-3452F6237256}" name="År i analyseperioden"/>
    <tableColumn id="2" xr3:uid="{D3941694-EA7B-416F-ADC7-539603D5F023}" name="Rent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C0E83C-9184-4475-A51E-FFC4E67F9430}" name="Tabell335" displayName="Tabell335" ref="F2:F3" totalsRowShown="0">
  <autoFilter ref="F2:F3" xr:uid="{8BCC24FF-A74F-2F4E-B894-4B4924CA7FA7}">
    <filterColumn colId="0" hiddenButton="1"/>
  </autoFilter>
  <tableColumns count="1">
    <tableColumn id="1" xr3:uid="{1898CE3C-2CE6-4A0E-B1ED-B0ECBCB59CB0}" name="Total analyseperiode">
      <calculatedColumnFormula>COUNT(C7:BY7)</calculatedColumnFormula>
    </tableColumn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0E15FD-0F3B-4A61-BF98-D8301BC06194}" name="Tabell12" displayName="Tabell12" ref="C1:D4" totalsRowShown="0">
  <autoFilter ref="C1:D4" xr:uid="{68E6C216-9A7F-554E-B56C-8456397D1FF0}">
    <filterColumn colId="0" hiddenButton="1"/>
    <filterColumn colId="1" hiddenButton="1"/>
  </autoFilter>
  <tableColumns count="2">
    <tableColumn id="1" xr3:uid="{61473F04-DDEF-4970-BEBB-8FB6A057353A}" name="År i analyseperioden"/>
    <tableColumn id="2" xr3:uid="{C018F0C9-CC21-4D49-B6D5-02EFD93D7530}" name="Rente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ECAF8-38BB-4AB2-8E41-8D58A305DBC5}" name="Tabell33" displayName="Tabell33" ref="F2:F3" totalsRowShown="0">
  <autoFilter ref="F2:F3" xr:uid="{8BCC24FF-A74F-2F4E-B894-4B4924CA7FA7}">
    <filterColumn colId="0" hiddenButton="1"/>
  </autoFilter>
  <tableColumns count="1">
    <tableColumn id="1" xr3:uid="{AFC32D60-1F47-4C0E-8728-942435656C20}" name="Total analyseperiode">
      <calculatedColumnFormula>COUNT(C7:BY7)</calculatedColumn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enontheme">
  <a:themeElements>
    <a:clrScheme name="Egendefinert 22">
      <a:dk1>
        <a:srgbClr val="000000"/>
      </a:dk1>
      <a:lt1>
        <a:srgbClr val="FFFFFF"/>
      </a:lt1>
      <a:dk2>
        <a:srgbClr val="C0C1BF"/>
      </a:dk2>
      <a:lt2>
        <a:srgbClr val="EFEEED"/>
      </a:lt2>
      <a:accent1>
        <a:srgbClr val="395775"/>
      </a:accent1>
      <a:accent2>
        <a:srgbClr val="D77F16"/>
      </a:accent2>
      <a:accent3>
        <a:srgbClr val="737B82"/>
      </a:accent3>
      <a:accent4>
        <a:srgbClr val="ACB3B8"/>
      </a:accent4>
      <a:accent5>
        <a:srgbClr val="A6B340"/>
      </a:accent5>
      <a:accent6>
        <a:srgbClr val="941100"/>
      </a:accent6>
      <a:hlink>
        <a:srgbClr val="0432FF"/>
      </a:hlink>
      <a:folHlink>
        <a:srgbClr val="75D5FF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nontheme" id="{35072CAC-D78F-4E84-96ED-41F3D6CC0B55}" vid="{F9FC15E8-60CF-44D4-8024-50BB0296AA4F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comments" Target="../comments2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29F2-8B0E-4101-A511-72A9D451C288}">
  <dimension ref="A1:CC56"/>
  <sheetViews>
    <sheetView tabSelected="1" zoomScale="70" zoomScaleNormal="70" workbookViewId="0">
      <pane ySplit="7" topLeftCell="A20" activePane="bottomLeft" state="frozen"/>
      <selection pane="bottomLeft" activeCell="D50" sqref="D50"/>
    </sheetView>
  </sheetViews>
  <sheetFormatPr baseColWidth="10" defaultColWidth="8.85546875" defaultRowHeight="15" x14ac:dyDescent="0.25"/>
  <cols>
    <col min="2" max="2" width="49.28515625" customWidth="1"/>
    <col min="3" max="3" width="23.28515625" customWidth="1"/>
    <col min="4" max="4" width="19" customWidth="1"/>
    <col min="5" max="5" width="13.28515625" bestFit="1" customWidth="1"/>
    <col min="6" max="6" width="17.7109375" bestFit="1" customWidth="1"/>
    <col min="7" max="76" width="15.140625" bestFit="1" customWidth="1"/>
    <col min="77" max="77" width="18.85546875" bestFit="1" customWidth="1"/>
    <col min="78" max="81" width="13.85546875" bestFit="1" customWidth="1"/>
  </cols>
  <sheetData>
    <row r="1" spans="1:81" x14ac:dyDescent="0.25">
      <c r="C1" t="s">
        <v>0</v>
      </c>
      <c r="D1" t="s">
        <v>1</v>
      </c>
    </row>
    <row r="2" spans="1:81" x14ac:dyDescent="0.25">
      <c r="C2">
        <v>40</v>
      </c>
      <c r="D2" s="7">
        <v>0.04</v>
      </c>
      <c r="F2" t="s">
        <v>2</v>
      </c>
    </row>
    <row r="3" spans="1:81" x14ac:dyDescent="0.25">
      <c r="C3">
        <v>75</v>
      </c>
      <c r="D3" s="7">
        <v>0.03</v>
      </c>
      <c r="F3">
        <f>COUNT(C7:BY7)</f>
        <v>75</v>
      </c>
    </row>
    <row r="4" spans="1:81" x14ac:dyDescent="0.25">
      <c r="C4" t="s">
        <v>3</v>
      </c>
      <c r="D4" s="7">
        <v>0.02</v>
      </c>
    </row>
    <row r="6" spans="1:81" x14ac:dyDescent="0.25">
      <c r="B6" s="9" t="s">
        <v>4</v>
      </c>
      <c r="C6" s="9">
        <v>2022</v>
      </c>
      <c r="D6" s="9">
        <v>2023</v>
      </c>
      <c r="E6" s="9">
        <v>2024</v>
      </c>
      <c r="F6" s="9">
        <v>2025</v>
      </c>
      <c r="G6" s="9">
        <v>2026</v>
      </c>
      <c r="H6" s="9">
        <v>2027</v>
      </c>
      <c r="I6" s="9">
        <v>2028</v>
      </c>
      <c r="J6" s="9">
        <v>2029</v>
      </c>
      <c r="K6" s="9">
        <v>2030</v>
      </c>
      <c r="L6" s="9">
        <v>2031</v>
      </c>
      <c r="M6" s="9">
        <v>2032</v>
      </c>
      <c r="N6" s="9">
        <v>2033</v>
      </c>
      <c r="O6" s="9">
        <v>2034</v>
      </c>
      <c r="P6" s="9">
        <v>2035</v>
      </c>
      <c r="Q6" s="9">
        <v>2036</v>
      </c>
      <c r="R6" s="9">
        <v>2037</v>
      </c>
      <c r="S6" s="9">
        <v>2038</v>
      </c>
      <c r="T6" s="9">
        <v>2039</v>
      </c>
      <c r="U6" s="9">
        <v>2040</v>
      </c>
      <c r="V6" s="9">
        <v>2041</v>
      </c>
      <c r="W6" s="9">
        <v>2042</v>
      </c>
      <c r="X6" s="9">
        <v>2043</v>
      </c>
      <c r="Y6" s="9">
        <v>2044</v>
      </c>
      <c r="Z6" s="9">
        <v>2045</v>
      </c>
      <c r="AA6" s="9">
        <v>2046</v>
      </c>
      <c r="AB6" s="9">
        <v>2047</v>
      </c>
      <c r="AC6" s="9">
        <v>2048</v>
      </c>
      <c r="AD6" s="9">
        <v>2049</v>
      </c>
      <c r="AE6" s="9">
        <v>2050</v>
      </c>
      <c r="AF6" s="9">
        <v>2051</v>
      </c>
      <c r="AG6" s="9">
        <v>2052</v>
      </c>
      <c r="AH6" s="9">
        <v>2053</v>
      </c>
      <c r="AI6" s="9">
        <v>2054</v>
      </c>
      <c r="AJ6" s="9">
        <v>2055</v>
      </c>
      <c r="AK6" s="9">
        <v>2056</v>
      </c>
      <c r="AL6" s="9">
        <v>2057</v>
      </c>
      <c r="AM6" s="9">
        <v>2058</v>
      </c>
      <c r="AN6" s="9">
        <v>2059</v>
      </c>
      <c r="AO6" s="9">
        <v>2060</v>
      </c>
      <c r="AP6" s="9">
        <v>2061</v>
      </c>
      <c r="AQ6" s="9">
        <v>2062</v>
      </c>
      <c r="AR6" s="9">
        <v>2063</v>
      </c>
      <c r="AS6" s="9">
        <v>2064</v>
      </c>
      <c r="AT6" s="9">
        <v>2065</v>
      </c>
      <c r="AU6" s="9">
        <v>2066</v>
      </c>
      <c r="AV6" s="9">
        <v>2067</v>
      </c>
      <c r="AW6" s="9">
        <v>2068</v>
      </c>
      <c r="AX6" s="9">
        <v>2069</v>
      </c>
      <c r="AY6" s="9">
        <v>2070</v>
      </c>
      <c r="AZ6" s="9">
        <v>2071</v>
      </c>
      <c r="BA6" s="9">
        <v>2072</v>
      </c>
      <c r="BB6" s="9">
        <v>2073</v>
      </c>
      <c r="BC6" s="9">
        <v>2074</v>
      </c>
      <c r="BD6" s="9">
        <v>2075</v>
      </c>
      <c r="BE6" s="9">
        <v>2076</v>
      </c>
      <c r="BF6" s="9">
        <v>2077</v>
      </c>
      <c r="BG6" s="9">
        <v>2078</v>
      </c>
      <c r="BH6" s="9">
        <v>2079</v>
      </c>
      <c r="BI6" s="9">
        <v>2080</v>
      </c>
      <c r="BJ6" s="9">
        <v>2081</v>
      </c>
      <c r="BK6" s="9">
        <v>2082</v>
      </c>
      <c r="BL6" s="9">
        <v>2083</v>
      </c>
      <c r="BM6" s="9">
        <v>2084</v>
      </c>
      <c r="BN6" s="9">
        <v>2085</v>
      </c>
      <c r="BO6" s="9">
        <v>2086</v>
      </c>
      <c r="BP6" s="9">
        <v>2087</v>
      </c>
      <c r="BQ6" s="9">
        <v>2088</v>
      </c>
      <c r="BR6" s="9">
        <v>2089</v>
      </c>
      <c r="BS6" s="9">
        <v>2090</v>
      </c>
      <c r="BT6" s="9">
        <v>2091</v>
      </c>
      <c r="BU6" s="9">
        <v>2092</v>
      </c>
      <c r="BV6" s="9">
        <v>2093</v>
      </c>
      <c r="BW6" s="9">
        <v>2094</v>
      </c>
      <c r="BX6" s="9">
        <v>2095</v>
      </c>
      <c r="BY6" s="9">
        <v>2096</v>
      </c>
    </row>
    <row r="7" spans="1:81" x14ac:dyDescent="0.25">
      <c r="A7" s="40"/>
      <c r="B7" s="41" t="s">
        <v>5</v>
      </c>
      <c r="C7" s="42">
        <v>0</v>
      </c>
      <c r="D7" s="42">
        <f t="shared" ref="D7:BO7" si="0">C7+1</f>
        <v>1</v>
      </c>
      <c r="E7" s="42">
        <f t="shared" si="0"/>
        <v>2</v>
      </c>
      <c r="F7" s="42">
        <f t="shared" si="0"/>
        <v>3</v>
      </c>
      <c r="G7" s="42">
        <f t="shared" si="0"/>
        <v>4</v>
      </c>
      <c r="H7" s="42">
        <f t="shared" si="0"/>
        <v>5</v>
      </c>
      <c r="I7" s="42">
        <f t="shared" si="0"/>
        <v>6</v>
      </c>
      <c r="J7" s="42">
        <f t="shared" si="0"/>
        <v>7</v>
      </c>
      <c r="K7" s="42">
        <f t="shared" si="0"/>
        <v>8</v>
      </c>
      <c r="L7" s="42">
        <f t="shared" si="0"/>
        <v>9</v>
      </c>
      <c r="M7" s="42">
        <f t="shared" si="0"/>
        <v>10</v>
      </c>
      <c r="N7" s="42">
        <f t="shared" si="0"/>
        <v>11</v>
      </c>
      <c r="O7" s="42">
        <f t="shared" si="0"/>
        <v>12</v>
      </c>
      <c r="P7" s="42">
        <f t="shared" si="0"/>
        <v>13</v>
      </c>
      <c r="Q7" s="42">
        <f t="shared" si="0"/>
        <v>14</v>
      </c>
      <c r="R7" s="42">
        <f t="shared" si="0"/>
        <v>15</v>
      </c>
      <c r="S7" s="42">
        <f t="shared" si="0"/>
        <v>16</v>
      </c>
      <c r="T7" s="42">
        <f t="shared" si="0"/>
        <v>17</v>
      </c>
      <c r="U7" s="42">
        <f t="shared" si="0"/>
        <v>18</v>
      </c>
      <c r="V7" s="42">
        <f t="shared" si="0"/>
        <v>19</v>
      </c>
      <c r="W7" s="42">
        <f t="shared" si="0"/>
        <v>20</v>
      </c>
      <c r="X7" s="42">
        <f t="shared" si="0"/>
        <v>21</v>
      </c>
      <c r="Y7" s="42">
        <f t="shared" si="0"/>
        <v>22</v>
      </c>
      <c r="Z7" s="42">
        <f t="shared" si="0"/>
        <v>23</v>
      </c>
      <c r="AA7" s="42">
        <f t="shared" si="0"/>
        <v>24</v>
      </c>
      <c r="AB7" s="42">
        <f t="shared" si="0"/>
        <v>25</v>
      </c>
      <c r="AC7" s="42">
        <f t="shared" si="0"/>
        <v>26</v>
      </c>
      <c r="AD7" s="42">
        <f t="shared" si="0"/>
        <v>27</v>
      </c>
      <c r="AE7" s="42">
        <f t="shared" si="0"/>
        <v>28</v>
      </c>
      <c r="AF7" s="42">
        <f t="shared" si="0"/>
        <v>29</v>
      </c>
      <c r="AG7" s="42">
        <f t="shared" si="0"/>
        <v>30</v>
      </c>
      <c r="AH7" s="42">
        <f t="shared" si="0"/>
        <v>31</v>
      </c>
      <c r="AI7" s="42">
        <f t="shared" si="0"/>
        <v>32</v>
      </c>
      <c r="AJ7" s="42">
        <f t="shared" si="0"/>
        <v>33</v>
      </c>
      <c r="AK7" s="42">
        <f t="shared" si="0"/>
        <v>34</v>
      </c>
      <c r="AL7" s="42">
        <f t="shared" si="0"/>
        <v>35</v>
      </c>
      <c r="AM7" s="42">
        <f t="shared" si="0"/>
        <v>36</v>
      </c>
      <c r="AN7" s="42">
        <f t="shared" si="0"/>
        <v>37</v>
      </c>
      <c r="AO7" s="42">
        <f t="shared" si="0"/>
        <v>38</v>
      </c>
      <c r="AP7" s="42">
        <f t="shared" si="0"/>
        <v>39</v>
      </c>
      <c r="AQ7" s="42">
        <f t="shared" si="0"/>
        <v>40</v>
      </c>
      <c r="AR7" s="42">
        <f t="shared" si="0"/>
        <v>41</v>
      </c>
      <c r="AS7" s="42">
        <f t="shared" si="0"/>
        <v>42</v>
      </c>
      <c r="AT7" s="42">
        <f t="shared" si="0"/>
        <v>43</v>
      </c>
      <c r="AU7" s="42">
        <f t="shared" si="0"/>
        <v>44</v>
      </c>
      <c r="AV7" s="42">
        <f t="shared" si="0"/>
        <v>45</v>
      </c>
      <c r="AW7" s="42">
        <f t="shared" si="0"/>
        <v>46</v>
      </c>
      <c r="AX7" s="42">
        <f t="shared" si="0"/>
        <v>47</v>
      </c>
      <c r="AY7" s="42">
        <f t="shared" si="0"/>
        <v>48</v>
      </c>
      <c r="AZ7" s="42">
        <f t="shared" si="0"/>
        <v>49</v>
      </c>
      <c r="BA7" s="42">
        <f t="shared" si="0"/>
        <v>50</v>
      </c>
      <c r="BB7" s="42">
        <f t="shared" si="0"/>
        <v>51</v>
      </c>
      <c r="BC7" s="42">
        <f t="shared" si="0"/>
        <v>52</v>
      </c>
      <c r="BD7" s="42">
        <f t="shared" si="0"/>
        <v>53</v>
      </c>
      <c r="BE7" s="42">
        <f t="shared" si="0"/>
        <v>54</v>
      </c>
      <c r="BF7" s="42">
        <f t="shared" si="0"/>
        <v>55</v>
      </c>
      <c r="BG7" s="42">
        <f t="shared" si="0"/>
        <v>56</v>
      </c>
      <c r="BH7" s="42">
        <f t="shared" si="0"/>
        <v>57</v>
      </c>
      <c r="BI7" s="42">
        <f t="shared" si="0"/>
        <v>58</v>
      </c>
      <c r="BJ7" s="42">
        <f t="shared" si="0"/>
        <v>59</v>
      </c>
      <c r="BK7" s="42">
        <f t="shared" si="0"/>
        <v>60</v>
      </c>
      <c r="BL7" s="42">
        <f t="shared" si="0"/>
        <v>61</v>
      </c>
      <c r="BM7" s="42">
        <f t="shared" si="0"/>
        <v>62</v>
      </c>
      <c r="BN7" s="42">
        <f t="shared" si="0"/>
        <v>63</v>
      </c>
      <c r="BO7" s="42">
        <f t="shared" si="0"/>
        <v>64</v>
      </c>
      <c r="BP7" s="42">
        <f t="shared" ref="BP7:BY7" si="1">BO7+1</f>
        <v>65</v>
      </c>
      <c r="BQ7" s="42">
        <f t="shared" si="1"/>
        <v>66</v>
      </c>
      <c r="BR7" s="42">
        <f t="shared" si="1"/>
        <v>67</v>
      </c>
      <c r="BS7" s="42">
        <f t="shared" si="1"/>
        <v>68</v>
      </c>
      <c r="BT7" s="42">
        <f t="shared" si="1"/>
        <v>69</v>
      </c>
      <c r="BU7" s="42">
        <f t="shared" si="1"/>
        <v>70</v>
      </c>
      <c r="BV7" s="42">
        <f t="shared" si="1"/>
        <v>71</v>
      </c>
      <c r="BW7" s="42">
        <f t="shared" si="1"/>
        <v>72</v>
      </c>
      <c r="BX7" s="42">
        <f t="shared" si="1"/>
        <v>73</v>
      </c>
      <c r="BY7" s="42">
        <f t="shared" si="1"/>
        <v>74</v>
      </c>
    </row>
    <row r="8" spans="1:81" s="8" customFormat="1" x14ac:dyDescent="0.25">
      <c r="A8" s="45"/>
      <c r="B8" s="46" t="s">
        <v>1</v>
      </c>
      <c r="C8" s="46">
        <v>0</v>
      </c>
      <c r="D8" s="47">
        <f>IF(D7&lt;=$C$2,$D$2,IF(D7&lt;=$C$3,$D$3,$D$4))</f>
        <v>0.04</v>
      </c>
      <c r="E8" s="47">
        <f t="shared" ref="E8:BP8" si="2">IF(E7&lt;=$C$2,$D$2,IF(E7&lt;=$C$3,$D$3,$D$4))</f>
        <v>0.04</v>
      </c>
      <c r="F8" s="47">
        <f t="shared" si="2"/>
        <v>0.04</v>
      </c>
      <c r="G8" s="47">
        <f t="shared" si="2"/>
        <v>0.04</v>
      </c>
      <c r="H8" s="47">
        <f t="shared" si="2"/>
        <v>0.04</v>
      </c>
      <c r="I8" s="47">
        <f t="shared" si="2"/>
        <v>0.04</v>
      </c>
      <c r="J8" s="47">
        <f t="shared" si="2"/>
        <v>0.04</v>
      </c>
      <c r="K8" s="47">
        <f t="shared" si="2"/>
        <v>0.04</v>
      </c>
      <c r="L8" s="47">
        <f t="shared" si="2"/>
        <v>0.04</v>
      </c>
      <c r="M8" s="47">
        <f t="shared" si="2"/>
        <v>0.04</v>
      </c>
      <c r="N8" s="47">
        <f t="shared" si="2"/>
        <v>0.04</v>
      </c>
      <c r="O8" s="47">
        <f t="shared" si="2"/>
        <v>0.04</v>
      </c>
      <c r="P8" s="47">
        <f t="shared" si="2"/>
        <v>0.04</v>
      </c>
      <c r="Q8" s="47">
        <f t="shared" si="2"/>
        <v>0.04</v>
      </c>
      <c r="R8" s="47">
        <f t="shared" si="2"/>
        <v>0.04</v>
      </c>
      <c r="S8" s="47">
        <f t="shared" si="2"/>
        <v>0.04</v>
      </c>
      <c r="T8" s="47">
        <f t="shared" si="2"/>
        <v>0.04</v>
      </c>
      <c r="U8" s="47">
        <f t="shared" si="2"/>
        <v>0.04</v>
      </c>
      <c r="V8" s="47">
        <f t="shared" si="2"/>
        <v>0.04</v>
      </c>
      <c r="W8" s="47">
        <f t="shared" si="2"/>
        <v>0.04</v>
      </c>
      <c r="X8" s="47">
        <f t="shared" si="2"/>
        <v>0.04</v>
      </c>
      <c r="Y8" s="47">
        <f t="shared" si="2"/>
        <v>0.04</v>
      </c>
      <c r="Z8" s="47">
        <f t="shared" si="2"/>
        <v>0.04</v>
      </c>
      <c r="AA8" s="47">
        <f t="shared" si="2"/>
        <v>0.04</v>
      </c>
      <c r="AB8" s="47">
        <f t="shared" si="2"/>
        <v>0.04</v>
      </c>
      <c r="AC8" s="47">
        <f t="shared" si="2"/>
        <v>0.04</v>
      </c>
      <c r="AD8" s="47">
        <f t="shared" si="2"/>
        <v>0.04</v>
      </c>
      <c r="AE8" s="47">
        <f t="shared" si="2"/>
        <v>0.04</v>
      </c>
      <c r="AF8" s="47">
        <f t="shared" si="2"/>
        <v>0.04</v>
      </c>
      <c r="AG8" s="47">
        <f t="shared" si="2"/>
        <v>0.04</v>
      </c>
      <c r="AH8" s="47">
        <f t="shared" si="2"/>
        <v>0.04</v>
      </c>
      <c r="AI8" s="47">
        <f t="shared" si="2"/>
        <v>0.04</v>
      </c>
      <c r="AJ8" s="47">
        <f t="shared" si="2"/>
        <v>0.04</v>
      </c>
      <c r="AK8" s="47">
        <f t="shared" si="2"/>
        <v>0.04</v>
      </c>
      <c r="AL8" s="47">
        <f t="shared" si="2"/>
        <v>0.04</v>
      </c>
      <c r="AM8" s="47">
        <f t="shared" si="2"/>
        <v>0.04</v>
      </c>
      <c r="AN8" s="47">
        <f t="shared" si="2"/>
        <v>0.04</v>
      </c>
      <c r="AO8" s="47">
        <f t="shared" si="2"/>
        <v>0.04</v>
      </c>
      <c r="AP8" s="47">
        <f t="shared" si="2"/>
        <v>0.04</v>
      </c>
      <c r="AQ8" s="47">
        <f t="shared" si="2"/>
        <v>0.04</v>
      </c>
      <c r="AR8" s="47">
        <f t="shared" si="2"/>
        <v>0.03</v>
      </c>
      <c r="AS8" s="47">
        <f t="shared" si="2"/>
        <v>0.03</v>
      </c>
      <c r="AT8" s="47">
        <f t="shared" si="2"/>
        <v>0.03</v>
      </c>
      <c r="AU8" s="47">
        <f t="shared" si="2"/>
        <v>0.03</v>
      </c>
      <c r="AV8" s="47">
        <f t="shared" si="2"/>
        <v>0.03</v>
      </c>
      <c r="AW8" s="47">
        <f t="shared" si="2"/>
        <v>0.03</v>
      </c>
      <c r="AX8" s="47">
        <f t="shared" si="2"/>
        <v>0.03</v>
      </c>
      <c r="AY8" s="47">
        <f t="shared" si="2"/>
        <v>0.03</v>
      </c>
      <c r="AZ8" s="47">
        <f t="shared" si="2"/>
        <v>0.03</v>
      </c>
      <c r="BA8" s="47">
        <f t="shared" si="2"/>
        <v>0.03</v>
      </c>
      <c r="BB8" s="47">
        <f t="shared" si="2"/>
        <v>0.03</v>
      </c>
      <c r="BC8" s="47">
        <f t="shared" si="2"/>
        <v>0.03</v>
      </c>
      <c r="BD8" s="47">
        <f t="shared" si="2"/>
        <v>0.03</v>
      </c>
      <c r="BE8" s="47">
        <f t="shared" si="2"/>
        <v>0.03</v>
      </c>
      <c r="BF8" s="47">
        <f t="shared" si="2"/>
        <v>0.03</v>
      </c>
      <c r="BG8" s="47">
        <f t="shared" si="2"/>
        <v>0.03</v>
      </c>
      <c r="BH8" s="47">
        <f t="shared" si="2"/>
        <v>0.03</v>
      </c>
      <c r="BI8" s="47">
        <f t="shared" si="2"/>
        <v>0.03</v>
      </c>
      <c r="BJ8" s="47">
        <f t="shared" si="2"/>
        <v>0.03</v>
      </c>
      <c r="BK8" s="47">
        <f t="shared" si="2"/>
        <v>0.03</v>
      </c>
      <c r="BL8" s="47">
        <f t="shared" si="2"/>
        <v>0.03</v>
      </c>
      <c r="BM8" s="47">
        <f t="shared" si="2"/>
        <v>0.03</v>
      </c>
      <c r="BN8" s="47">
        <f t="shared" si="2"/>
        <v>0.03</v>
      </c>
      <c r="BO8" s="47">
        <f t="shared" si="2"/>
        <v>0.03</v>
      </c>
      <c r="BP8" s="47">
        <f t="shared" si="2"/>
        <v>0.03</v>
      </c>
      <c r="BQ8" s="47">
        <f t="shared" ref="BQ8:BY8" si="3">IF(BQ7&lt;=$C$2,$D$2,IF(BQ7&lt;=$C$3,$D$3,$D$4))</f>
        <v>0.03</v>
      </c>
      <c r="BR8" s="47">
        <f t="shared" si="3"/>
        <v>0.03</v>
      </c>
      <c r="BS8" s="47">
        <f t="shared" si="3"/>
        <v>0.03</v>
      </c>
      <c r="BT8" s="47">
        <f t="shared" si="3"/>
        <v>0.03</v>
      </c>
      <c r="BU8" s="47">
        <f t="shared" si="3"/>
        <v>0.03</v>
      </c>
      <c r="BV8" s="47">
        <f t="shared" si="3"/>
        <v>0.03</v>
      </c>
      <c r="BW8" s="47">
        <f t="shared" si="3"/>
        <v>0.03</v>
      </c>
      <c r="BX8" s="47">
        <f t="shared" si="3"/>
        <v>0.03</v>
      </c>
      <c r="BY8" s="47">
        <f t="shared" si="3"/>
        <v>0.03</v>
      </c>
    </row>
    <row r="9" spans="1:81" s="8" customFormat="1" x14ac:dyDescent="0.25">
      <c r="A9" s="45"/>
      <c r="B9" s="45" t="s">
        <v>6</v>
      </c>
      <c r="C9" s="45">
        <f>1+C8</f>
        <v>1</v>
      </c>
      <c r="D9" s="48">
        <f>1+D8</f>
        <v>1.04</v>
      </c>
      <c r="E9" s="48">
        <f t="shared" ref="E9:BP9" si="4">1+E8</f>
        <v>1.04</v>
      </c>
      <c r="F9" s="48">
        <f t="shared" si="4"/>
        <v>1.04</v>
      </c>
      <c r="G9" s="48">
        <f t="shared" si="4"/>
        <v>1.04</v>
      </c>
      <c r="H9" s="48">
        <f t="shared" si="4"/>
        <v>1.04</v>
      </c>
      <c r="I9" s="48">
        <f t="shared" si="4"/>
        <v>1.04</v>
      </c>
      <c r="J9" s="48">
        <f t="shared" si="4"/>
        <v>1.04</v>
      </c>
      <c r="K9" s="48">
        <f t="shared" si="4"/>
        <v>1.04</v>
      </c>
      <c r="L9" s="48">
        <f t="shared" si="4"/>
        <v>1.04</v>
      </c>
      <c r="M9" s="48">
        <f t="shared" si="4"/>
        <v>1.04</v>
      </c>
      <c r="N9" s="48">
        <f t="shared" si="4"/>
        <v>1.04</v>
      </c>
      <c r="O9" s="48">
        <f t="shared" si="4"/>
        <v>1.04</v>
      </c>
      <c r="P9" s="48">
        <f t="shared" si="4"/>
        <v>1.04</v>
      </c>
      <c r="Q9" s="48">
        <f t="shared" si="4"/>
        <v>1.04</v>
      </c>
      <c r="R9" s="48">
        <f t="shared" si="4"/>
        <v>1.04</v>
      </c>
      <c r="S9" s="48">
        <f t="shared" si="4"/>
        <v>1.04</v>
      </c>
      <c r="T9" s="48">
        <f t="shared" si="4"/>
        <v>1.04</v>
      </c>
      <c r="U9" s="48">
        <f t="shared" si="4"/>
        <v>1.04</v>
      </c>
      <c r="V9" s="48">
        <f t="shared" si="4"/>
        <v>1.04</v>
      </c>
      <c r="W9" s="48">
        <f t="shared" si="4"/>
        <v>1.04</v>
      </c>
      <c r="X9" s="48">
        <f t="shared" si="4"/>
        <v>1.04</v>
      </c>
      <c r="Y9" s="48">
        <f t="shared" si="4"/>
        <v>1.04</v>
      </c>
      <c r="Z9" s="48">
        <f t="shared" si="4"/>
        <v>1.04</v>
      </c>
      <c r="AA9" s="48">
        <f t="shared" si="4"/>
        <v>1.04</v>
      </c>
      <c r="AB9" s="48">
        <f t="shared" si="4"/>
        <v>1.04</v>
      </c>
      <c r="AC9" s="48">
        <f t="shared" si="4"/>
        <v>1.04</v>
      </c>
      <c r="AD9" s="48">
        <f t="shared" si="4"/>
        <v>1.04</v>
      </c>
      <c r="AE9" s="48">
        <f t="shared" si="4"/>
        <v>1.04</v>
      </c>
      <c r="AF9" s="48">
        <f t="shared" si="4"/>
        <v>1.04</v>
      </c>
      <c r="AG9" s="48">
        <f t="shared" si="4"/>
        <v>1.04</v>
      </c>
      <c r="AH9" s="48">
        <f t="shared" si="4"/>
        <v>1.04</v>
      </c>
      <c r="AI9" s="48">
        <f t="shared" si="4"/>
        <v>1.04</v>
      </c>
      <c r="AJ9" s="48">
        <f t="shared" si="4"/>
        <v>1.04</v>
      </c>
      <c r="AK9" s="48">
        <f t="shared" si="4"/>
        <v>1.04</v>
      </c>
      <c r="AL9" s="48">
        <f t="shared" si="4"/>
        <v>1.04</v>
      </c>
      <c r="AM9" s="48">
        <f t="shared" si="4"/>
        <v>1.04</v>
      </c>
      <c r="AN9" s="48">
        <f t="shared" si="4"/>
        <v>1.04</v>
      </c>
      <c r="AO9" s="48">
        <f t="shared" si="4"/>
        <v>1.04</v>
      </c>
      <c r="AP9" s="48">
        <f t="shared" si="4"/>
        <v>1.04</v>
      </c>
      <c r="AQ9" s="48">
        <f t="shared" si="4"/>
        <v>1.04</v>
      </c>
      <c r="AR9" s="48">
        <f t="shared" si="4"/>
        <v>1.03</v>
      </c>
      <c r="AS9" s="48">
        <f t="shared" si="4"/>
        <v>1.03</v>
      </c>
      <c r="AT9" s="48">
        <f t="shared" si="4"/>
        <v>1.03</v>
      </c>
      <c r="AU9" s="48">
        <f t="shared" si="4"/>
        <v>1.03</v>
      </c>
      <c r="AV9" s="48">
        <f t="shared" si="4"/>
        <v>1.03</v>
      </c>
      <c r="AW9" s="48">
        <f t="shared" si="4"/>
        <v>1.03</v>
      </c>
      <c r="AX9" s="48">
        <f t="shared" si="4"/>
        <v>1.03</v>
      </c>
      <c r="AY9" s="48">
        <f t="shared" si="4"/>
        <v>1.03</v>
      </c>
      <c r="AZ9" s="48">
        <f t="shared" si="4"/>
        <v>1.03</v>
      </c>
      <c r="BA9" s="48">
        <f t="shared" si="4"/>
        <v>1.03</v>
      </c>
      <c r="BB9" s="48">
        <f t="shared" si="4"/>
        <v>1.03</v>
      </c>
      <c r="BC9" s="48">
        <f t="shared" si="4"/>
        <v>1.03</v>
      </c>
      <c r="BD9" s="48">
        <f t="shared" si="4"/>
        <v>1.03</v>
      </c>
      <c r="BE9" s="48">
        <f t="shared" si="4"/>
        <v>1.03</v>
      </c>
      <c r="BF9" s="48">
        <f t="shared" si="4"/>
        <v>1.03</v>
      </c>
      <c r="BG9" s="48">
        <f t="shared" si="4"/>
        <v>1.03</v>
      </c>
      <c r="BH9" s="48">
        <f t="shared" si="4"/>
        <v>1.03</v>
      </c>
      <c r="BI9" s="48">
        <f t="shared" si="4"/>
        <v>1.03</v>
      </c>
      <c r="BJ9" s="48">
        <f t="shared" si="4"/>
        <v>1.03</v>
      </c>
      <c r="BK9" s="48">
        <f t="shared" si="4"/>
        <v>1.03</v>
      </c>
      <c r="BL9" s="48">
        <f t="shared" si="4"/>
        <v>1.03</v>
      </c>
      <c r="BM9" s="48">
        <f t="shared" si="4"/>
        <v>1.03</v>
      </c>
      <c r="BN9" s="48">
        <f t="shared" si="4"/>
        <v>1.03</v>
      </c>
      <c r="BO9" s="48">
        <f t="shared" si="4"/>
        <v>1.03</v>
      </c>
      <c r="BP9" s="48">
        <f t="shared" si="4"/>
        <v>1.03</v>
      </c>
      <c r="BQ9" s="48">
        <f t="shared" ref="BQ9:BY9" si="5">1+BQ8</f>
        <v>1.03</v>
      </c>
      <c r="BR9" s="48">
        <f t="shared" si="5"/>
        <v>1.03</v>
      </c>
      <c r="BS9" s="48">
        <f t="shared" si="5"/>
        <v>1.03</v>
      </c>
      <c r="BT9" s="48">
        <f t="shared" si="5"/>
        <v>1.03</v>
      </c>
      <c r="BU9" s="48">
        <f t="shared" si="5"/>
        <v>1.03</v>
      </c>
      <c r="BV9" s="48">
        <f t="shared" si="5"/>
        <v>1.03</v>
      </c>
      <c r="BW9" s="48">
        <f t="shared" si="5"/>
        <v>1.03</v>
      </c>
      <c r="BX9" s="48">
        <f t="shared" si="5"/>
        <v>1.03</v>
      </c>
      <c r="BY9" s="48">
        <f t="shared" si="5"/>
        <v>1.03</v>
      </c>
    </row>
    <row r="10" spans="1:81" s="8" customFormat="1" x14ac:dyDescent="0.25">
      <c r="A10" s="45"/>
      <c r="B10" s="46" t="s">
        <v>7</v>
      </c>
      <c r="C10" s="46">
        <f>C9</f>
        <v>1</v>
      </c>
      <c r="D10" s="49">
        <f>C10*D9</f>
        <v>1.04</v>
      </c>
      <c r="E10" s="49">
        <f>D10*E9</f>
        <v>1.0816000000000001</v>
      </c>
      <c r="F10" s="49">
        <f t="shared" ref="F10:BQ10" si="6">E10*F9</f>
        <v>1.1248640000000001</v>
      </c>
      <c r="G10" s="49">
        <f t="shared" si="6"/>
        <v>1.1698585600000002</v>
      </c>
      <c r="H10" s="49">
        <f t="shared" si="6"/>
        <v>1.2166529024000003</v>
      </c>
      <c r="I10" s="49">
        <f t="shared" si="6"/>
        <v>1.2653190184960004</v>
      </c>
      <c r="J10" s="49">
        <f t="shared" si="6"/>
        <v>1.3159317792358405</v>
      </c>
      <c r="K10" s="49">
        <f t="shared" si="6"/>
        <v>1.3685690504052741</v>
      </c>
      <c r="L10" s="49">
        <f t="shared" si="6"/>
        <v>1.4233118124214852</v>
      </c>
      <c r="M10" s="49">
        <f t="shared" si="6"/>
        <v>1.4802442849183446</v>
      </c>
      <c r="N10" s="49">
        <f t="shared" si="6"/>
        <v>1.5394540563150785</v>
      </c>
      <c r="O10" s="49">
        <f t="shared" si="6"/>
        <v>1.6010322185676817</v>
      </c>
      <c r="P10" s="49">
        <f t="shared" si="6"/>
        <v>1.6650735073103891</v>
      </c>
      <c r="Q10" s="49">
        <f t="shared" si="6"/>
        <v>1.7316764476028046</v>
      </c>
      <c r="R10" s="49">
        <f t="shared" si="6"/>
        <v>1.8009435055069167</v>
      </c>
      <c r="S10" s="49">
        <f t="shared" si="6"/>
        <v>1.8729812457271935</v>
      </c>
      <c r="T10" s="49">
        <f t="shared" si="6"/>
        <v>1.9479004955562813</v>
      </c>
      <c r="U10" s="49">
        <f t="shared" si="6"/>
        <v>2.0258165153785326</v>
      </c>
      <c r="V10" s="49">
        <f t="shared" si="6"/>
        <v>2.1068491759936738</v>
      </c>
      <c r="W10" s="49">
        <f t="shared" si="6"/>
        <v>2.1911231430334208</v>
      </c>
      <c r="X10" s="49">
        <f t="shared" si="6"/>
        <v>2.2787680687547578</v>
      </c>
      <c r="Y10" s="49">
        <f t="shared" si="6"/>
        <v>2.369918791504948</v>
      </c>
      <c r="Z10" s="49">
        <f t="shared" si="6"/>
        <v>2.4647155431651462</v>
      </c>
      <c r="AA10" s="49">
        <f t="shared" si="6"/>
        <v>2.5633041648917523</v>
      </c>
      <c r="AB10" s="49">
        <f t="shared" si="6"/>
        <v>2.6658363314874225</v>
      </c>
      <c r="AC10" s="49">
        <f t="shared" si="6"/>
        <v>2.7724697847469195</v>
      </c>
      <c r="AD10" s="49">
        <f t="shared" si="6"/>
        <v>2.8833685761367964</v>
      </c>
      <c r="AE10" s="49">
        <f t="shared" si="6"/>
        <v>2.9987033191822685</v>
      </c>
      <c r="AF10" s="49">
        <f t="shared" si="6"/>
        <v>3.1186514519495594</v>
      </c>
      <c r="AG10" s="49">
        <f t="shared" si="6"/>
        <v>3.2433975100275418</v>
      </c>
      <c r="AH10" s="49">
        <f t="shared" si="6"/>
        <v>3.3731334104286437</v>
      </c>
      <c r="AI10" s="49">
        <f t="shared" si="6"/>
        <v>3.5080587468457893</v>
      </c>
      <c r="AJ10" s="49">
        <f t="shared" si="6"/>
        <v>3.6483810967196209</v>
      </c>
      <c r="AK10" s="49">
        <f t="shared" si="6"/>
        <v>3.7943163405884057</v>
      </c>
      <c r="AL10" s="49">
        <f t="shared" si="6"/>
        <v>3.9460889942119421</v>
      </c>
      <c r="AM10" s="49">
        <f t="shared" si="6"/>
        <v>4.1039325539804201</v>
      </c>
      <c r="AN10" s="49">
        <f t="shared" si="6"/>
        <v>4.2680898561396372</v>
      </c>
      <c r="AO10" s="49">
        <f t="shared" si="6"/>
        <v>4.438813450385223</v>
      </c>
      <c r="AP10" s="49">
        <f t="shared" si="6"/>
        <v>4.6163659884006325</v>
      </c>
      <c r="AQ10" s="49">
        <f t="shared" si="6"/>
        <v>4.8010206279366576</v>
      </c>
      <c r="AR10" s="49">
        <f t="shared" si="6"/>
        <v>4.9450512467747574</v>
      </c>
      <c r="AS10" s="49">
        <f t="shared" si="6"/>
        <v>5.0934027841780001</v>
      </c>
      <c r="AT10" s="49">
        <f t="shared" si="6"/>
        <v>5.2462048677033399</v>
      </c>
      <c r="AU10" s="49">
        <f t="shared" si="6"/>
        <v>5.4035910137344398</v>
      </c>
      <c r="AV10" s="49">
        <f t="shared" si="6"/>
        <v>5.5656987441464736</v>
      </c>
      <c r="AW10" s="49">
        <f t="shared" si="6"/>
        <v>5.732669706470868</v>
      </c>
      <c r="AX10" s="49">
        <f t="shared" si="6"/>
        <v>5.9046497976649945</v>
      </c>
      <c r="AY10" s="49">
        <f t="shared" si="6"/>
        <v>6.0817892915949443</v>
      </c>
      <c r="AZ10" s="49">
        <f t="shared" si="6"/>
        <v>6.2642429703427931</v>
      </c>
      <c r="BA10" s="49">
        <f t="shared" si="6"/>
        <v>6.4521702594530774</v>
      </c>
      <c r="BB10" s="49">
        <f t="shared" si="6"/>
        <v>6.6457353672366697</v>
      </c>
      <c r="BC10" s="49">
        <f t="shared" si="6"/>
        <v>6.8451074282537698</v>
      </c>
      <c r="BD10" s="49">
        <f t="shared" si="6"/>
        <v>7.0504606511013828</v>
      </c>
      <c r="BE10" s="49">
        <f t="shared" si="6"/>
        <v>7.2619744706344243</v>
      </c>
      <c r="BF10" s="49">
        <f t="shared" si="6"/>
        <v>7.4798337047534575</v>
      </c>
      <c r="BG10" s="49">
        <f t="shared" si="6"/>
        <v>7.7042287158960612</v>
      </c>
      <c r="BH10" s="49">
        <f t="shared" si="6"/>
        <v>7.9353555773729436</v>
      </c>
      <c r="BI10" s="49">
        <f t="shared" si="6"/>
        <v>8.173416244694133</v>
      </c>
      <c r="BJ10" s="49">
        <f t="shared" si="6"/>
        <v>8.4186187320349575</v>
      </c>
      <c r="BK10" s="49">
        <f t="shared" si="6"/>
        <v>8.6711772939960063</v>
      </c>
      <c r="BL10" s="49">
        <f t="shared" si="6"/>
        <v>8.9313126128158871</v>
      </c>
      <c r="BM10" s="49">
        <f t="shared" si="6"/>
        <v>9.1992519912003647</v>
      </c>
      <c r="BN10" s="49">
        <f t="shared" si="6"/>
        <v>9.4752295509363762</v>
      </c>
      <c r="BO10" s="49">
        <f t="shared" si="6"/>
        <v>9.7594864374644672</v>
      </c>
      <c r="BP10" s="49">
        <f t="shared" si="6"/>
        <v>10.052271030588402</v>
      </c>
      <c r="BQ10" s="49">
        <f t="shared" si="6"/>
        <v>10.353839161506055</v>
      </c>
      <c r="BR10" s="49">
        <f t="shared" ref="BR10:BY10" si="7">BQ10*BR9</f>
        <v>10.664454336351238</v>
      </c>
      <c r="BS10" s="49">
        <f t="shared" si="7"/>
        <v>10.984387966441775</v>
      </c>
      <c r="BT10" s="49">
        <f t="shared" si="7"/>
        <v>11.313919605435029</v>
      </c>
      <c r="BU10" s="49">
        <f t="shared" si="7"/>
        <v>11.65333719359808</v>
      </c>
      <c r="BV10" s="49">
        <f t="shared" si="7"/>
        <v>12.002937309406024</v>
      </c>
      <c r="BW10" s="49">
        <f t="shared" si="7"/>
        <v>12.363025428688205</v>
      </c>
      <c r="BX10" s="49">
        <f t="shared" si="7"/>
        <v>12.733916191548852</v>
      </c>
      <c r="BY10" s="49">
        <f t="shared" si="7"/>
        <v>13.115933677295319</v>
      </c>
    </row>
    <row r="11" spans="1:81" s="8" customFormat="1" x14ac:dyDescent="0.25">
      <c r="A11" s="45"/>
      <c r="B11" s="45" t="s">
        <v>8</v>
      </c>
      <c r="C11" s="45">
        <f t="shared" ref="C11:BN11" si="8">1/C10</f>
        <v>1</v>
      </c>
      <c r="D11" s="50">
        <f>1/D10</f>
        <v>0.96153846153846145</v>
      </c>
      <c r="E11" s="50">
        <f>1/E10</f>
        <v>0.92455621301775137</v>
      </c>
      <c r="F11" s="50">
        <f>1/F10</f>
        <v>0.88899635867091487</v>
      </c>
      <c r="G11" s="50">
        <f t="shared" si="8"/>
        <v>0.85480419102972571</v>
      </c>
      <c r="H11" s="50">
        <f t="shared" si="8"/>
        <v>0.82192710675935154</v>
      </c>
      <c r="I11" s="50">
        <f t="shared" si="8"/>
        <v>0.79031452573014571</v>
      </c>
      <c r="J11" s="50">
        <f t="shared" si="8"/>
        <v>0.75991781320206309</v>
      </c>
      <c r="K11" s="50">
        <f t="shared" si="8"/>
        <v>0.73069020500198378</v>
      </c>
      <c r="L11" s="50">
        <f t="shared" si="8"/>
        <v>0.70258673557883045</v>
      </c>
      <c r="M11" s="50">
        <f t="shared" si="8"/>
        <v>0.67556416882579851</v>
      </c>
      <c r="N11" s="50">
        <f t="shared" si="8"/>
        <v>0.64958093156326779</v>
      </c>
      <c r="O11" s="50">
        <f t="shared" si="8"/>
        <v>0.62459704958006512</v>
      </c>
      <c r="P11" s="50">
        <f t="shared" si="8"/>
        <v>0.600574086134678</v>
      </c>
      <c r="Q11" s="50">
        <f t="shared" si="8"/>
        <v>0.57747508282180582</v>
      </c>
      <c r="R11" s="50">
        <f t="shared" si="8"/>
        <v>0.55526450271327477</v>
      </c>
      <c r="S11" s="50">
        <f t="shared" si="8"/>
        <v>0.53390817568584115</v>
      </c>
      <c r="T11" s="50">
        <f t="shared" si="8"/>
        <v>0.51337324585177024</v>
      </c>
      <c r="U11" s="50">
        <f t="shared" si="8"/>
        <v>0.49362812101131759</v>
      </c>
      <c r="V11" s="50">
        <f t="shared" si="8"/>
        <v>0.47464242404934387</v>
      </c>
      <c r="W11" s="50">
        <f t="shared" si="8"/>
        <v>0.45638694620129217</v>
      </c>
      <c r="X11" s="50">
        <f t="shared" si="8"/>
        <v>0.43883360211662703</v>
      </c>
      <c r="Y11" s="50">
        <f t="shared" si="8"/>
        <v>0.42195538665060295</v>
      </c>
      <c r="Z11" s="50">
        <f t="shared" si="8"/>
        <v>0.40572633331788738</v>
      </c>
      <c r="AA11" s="50">
        <f t="shared" si="8"/>
        <v>0.39012147434412248</v>
      </c>
      <c r="AB11" s="50">
        <f t="shared" si="8"/>
        <v>0.37511680225396388</v>
      </c>
      <c r="AC11" s="50">
        <f t="shared" si="8"/>
        <v>0.36068923293650373</v>
      </c>
      <c r="AD11" s="50">
        <f t="shared" si="8"/>
        <v>0.34681657013125355</v>
      </c>
      <c r="AE11" s="50">
        <f t="shared" si="8"/>
        <v>0.33347747128005151</v>
      </c>
      <c r="AF11" s="50">
        <f t="shared" si="8"/>
        <v>0.3206514146923572</v>
      </c>
      <c r="AG11" s="50">
        <f t="shared" si="8"/>
        <v>0.30831866797342034</v>
      </c>
      <c r="AH11" s="50">
        <f t="shared" si="8"/>
        <v>0.29646025766675033</v>
      </c>
      <c r="AI11" s="50">
        <f t="shared" si="8"/>
        <v>0.285057940064183</v>
      </c>
      <c r="AJ11" s="50">
        <f t="shared" si="8"/>
        <v>0.27409417313863754</v>
      </c>
      <c r="AK11" s="50">
        <f t="shared" si="8"/>
        <v>0.26355208955638221</v>
      </c>
      <c r="AL11" s="50">
        <f t="shared" si="8"/>
        <v>0.25341547072729059</v>
      </c>
      <c r="AM11" s="50">
        <f t="shared" si="8"/>
        <v>0.24366872185316402</v>
      </c>
      <c r="AN11" s="50">
        <f t="shared" si="8"/>
        <v>0.2342968479357346</v>
      </c>
      <c r="AO11" s="50">
        <f t="shared" si="8"/>
        <v>0.22528543070743712</v>
      </c>
      <c r="AP11" s="50">
        <f t="shared" si="8"/>
        <v>0.21662060644945874</v>
      </c>
      <c r="AQ11" s="50">
        <f t="shared" si="8"/>
        <v>0.2082890446629411</v>
      </c>
      <c r="AR11" s="50">
        <f t="shared" si="8"/>
        <v>0.2022223734591661</v>
      </c>
      <c r="AS11" s="50">
        <f t="shared" si="8"/>
        <v>0.19633240141666614</v>
      </c>
      <c r="AT11" s="50">
        <f t="shared" si="8"/>
        <v>0.19061398195792828</v>
      </c>
      <c r="AU11" s="50">
        <f t="shared" si="8"/>
        <v>0.18506211840575562</v>
      </c>
      <c r="AV11" s="50">
        <f t="shared" si="8"/>
        <v>0.17967195961723845</v>
      </c>
      <c r="AW11" s="50">
        <f t="shared" si="8"/>
        <v>0.17443879574489171</v>
      </c>
      <c r="AX11" s="50">
        <f t="shared" si="8"/>
        <v>0.16935805412125407</v>
      </c>
      <c r="AY11" s="50">
        <f t="shared" si="8"/>
        <v>0.16442529526335345</v>
      </c>
      <c r="AZ11" s="50">
        <f t="shared" si="8"/>
        <v>0.15963620899354705</v>
      </c>
      <c r="BA11" s="50">
        <f t="shared" si="8"/>
        <v>0.15498661067334663</v>
      </c>
      <c r="BB11" s="50">
        <f t="shared" si="8"/>
        <v>0.15047243754693848</v>
      </c>
      <c r="BC11" s="50">
        <f t="shared" si="8"/>
        <v>0.14608974519120241</v>
      </c>
      <c r="BD11" s="50">
        <f t="shared" si="8"/>
        <v>0.14183470406912854</v>
      </c>
      <c r="BE11" s="50">
        <f t="shared" si="8"/>
        <v>0.13770359618361994</v>
      </c>
      <c r="BF11" s="50">
        <f t="shared" si="8"/>
        <v>0.13369281182875722</v>
      </c>
      <c r="BG11" s="50">
        <f t="shared" si="8"/>
        <v>0.12979884643568662</v>
      </c>
      <c r="BH11" s="50">
        <f t="shared" si="8"/>
        <v>0.12601829751037535</v>
      </c>
      <c r="BI11" s="50">
        <f t="shared" si="8"/>
        <v>0.12234786166055858</v>
      </c>
      <c r="BJ11" s="50">
        <f t="shared" si="8"/>
        <v>0.11878433170928017</v>
      </c>
      <c r="BK11" s="50">
        <f t="shared" si="8"/>
        <v>0.11532459389250502</v>
      </c>
      <c r="BL11" s="50">
        <f t="shared" si="8"/>
        <v>0.11196562513835438</v>
      </c>
      <c r="BM11" s="50">
        <f t="shared" si="8"/>
        <v>0.10870449042558676</v>
      </c>
      <c r="BN11" s="50">
        <f t="shared" si="8"/>
        <v>0.10553834021901627</v>
      </c>
      <c r="BO11" s="50">
        <f t="shared" ref="BO11:BY11" si="9">1/BO10</f>
        <v>0.10246440797962744</v>
      </c>
      <c r="BP11" s="50">
        <f t="shared" si="9"/>
        <v>9.9480007747211108E-2</v>
      </c>
      <c r="BQ11" s="50">
        <f t="shared" si="9"/>
        <v>9.6582531793408824E-2</v>
      </c>
      <c r="BR11" s="50">
        <f t="shared" si="9"/>
        <v>9.3769448343115361E-2</v>
      </c>
      <c r="BS11" s="50">
        <f t="shared" si="9"/>
        <v>9.1038299362247929E-2</v>
      </c>
      <c r="BT11" s="50">
        <f t="shared" si="9"/>
        <v>8.8386698409949435E-2</v>
      </c>
      <c r="BU11" s="50">
        <f t="shared" si="9"/>
        <v>8.5812328553348957E-2</v>
      </c>
      <c r="BV11" s="50">
        <f t="shared" si="9"/>
        <v>8.3312940343057237E-2</v>
      </c>
      <c r="BW11" s="50">
        <f t="shared" si="9"/>
        <v>8.088634984762838E-2</v>
      </c>
      <c r="BX11" s="50">
        <f t="shared" si="9"/>
        <v>7.8530436745270271E-2</v>
      </c>
      <c r="BY11" s="50">
        <f t="shared" si="9"/>
        <v>7.6243142471136172E-2</v>
      </c>
    </row>
    <row r="12" spans="1:81" s="8" customFormat="1" x14ac:dyDescent="0.25">
      <c r="A12" s="45"/>
      <c r="B12" s="45"/>
      <c r="C12" s="45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</row>
    <row r="13" spans="1:81" s="8" customFormat="1" x14ac:dyDescent="0.25">
      <c r="A13" s="45"/>
      <c r="B13" s="51" t="s">
        <v>9</v>
      </c>
      <c r="C13" s="45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</row>
    <row r="14" spans="1:81" s="8" customFormat="1" x14ac:dyDescent="0.25">
      <c r="A14" s="45"/>
      <c r="B14" s="45" t="s">
        <v>10</v>
      </c>
      <c r="C14" s="50">
        <v>0</v>
      </c>
      <c r="D14" s="50">
        <v>0</v>
      </c>
      <c r="E14" s="50">
        <v>0</v>
      </c>
      <c r="F14" s="50">
        <v>0</v>
      </c>
      <c r="G14" s="50">
        <v>24.305515019897211</v>
      </c>
      <c r="H14" s="50">
        <v>23.673084902435981</v>
      </c>
      <c r="I14" s="50">
        <v>23.049103684581809</v>
      </c>
      <c r="J14" s="50">
        <v>22.390055296611031</v>
      </c>
      <c r="K14" s="50">
        <v>21.741968277354971</v>
      </c>
      <c r="L14" s="50">
        <v>21.105200070760208</v>
      </c>
      <c r="M14" s="50">
        <v>20.479031494126019</v>
      </c>
      <c r="N14" s="50">
        <v>19.86324140256659</v>
      </c>
      <c r="O14" s="50">
        <v>19.257520374666441</v>
      </c>
      <c r="P14" s="50">
        <v>18.661567622914902</v>
      </c>
      <c r="Q14" s="50">
        <v>18.07509071400856</v>
      </c>
      <c r="R14" s="50">
        <v>17.49772690617014</v>
      </c>
      <c r="S14" s="50">
        <v>16.929510680811291</v>
      </c>
      <c r="T14" s="50">
        <v>16.369710392411349</v>
      </c>
      <c r="U14" s="50">
        <v>15.81837029656876</v>
      </c>
      <c r="V14" s="50">
        <v>15.29022741982269</v>
      </c>
      <c r="W14" s="50">
        <v>14.76891561584317</v>
      </c>
      <c r="X14" s="50">
        <v>14.25428107692</v>
      </c>
      <c r="Y14" s="50">
        <v>13.74592109179601</v>
      </c>
      <c r="Z14" s="50">
        <v>13.243819144020369</v>
      </c>
      <c r="AA14" s="50">
        <v>12.747709497683401</v>
      </c>
      <c r="AB14" s="50">
        <v>12.25739467544981</v>
      </c>
      <c r="AC14" s="50">
        <v>11.772733756247931</v>
      </c>
      <c r="AD14" s="50">
        <v>11.293382379845729</v>
      </c>
      <c r="AE14" s="50">
        <v>10.81931231328327</v>
      </c>
      <c r="AF14" s="50">
        <v>10.847850881189061</v>
      </c>
      <c r="AG14" s="50">
        <v>10.860701833800229</v>
      </c>
      <c r="AH14" s="50">
        <v>10.87483468423855</v>
      </c>
      <c r="AI14" s="50">
        <v>10.89022750860992</v>
      </c>
      <c r="AJ14" s="50">
        <v>10.9068535957273</v>
      </c>
      <c r="AK14" s="50">
        <v>10.9246817656934</v>
      </c>
      <c r="AL14" s="50">
        <v>10.94367673202227</v>
      </c>
      <c r="AM14" s="50">
        <v>10.96379950325691</v>
      </c>
      <c r="AN14" s="50">
        <v>10.985007819725199</v>
      </c>
      <c r="AO14" s="50">
        <v>11.007256620805229</v>
      </c>
      <c r="AP14" s="50">
        <v>11.0304985378468</v>
      </c>
      <c r="AQ14" s="50">
        <v>11.05468440771411</v>
      </c>
      <c r="AR14" s="50">
        <v>11.07976380177738</v>
      </c>
      <c r="AS14" s="50">
        <v>11.105685565088841</v>
      </c>
      <c r="AT14" s="50">
        <v>11.132398360429271</v>
      </c>
      <c r="AU14" s="50">
        <v>11.1598512119101</v>
      </c>
      <c r="AV14" s="50">
        <v>11.18799404286068</v>
      </c>
      <c r="AW14" s="50">
        <v>11.21677820282356</v>
      </c>
      <c r="AX14" s="50">
        <v>11.246156978624789</v>
      </c>
      <c r="AY14" s="50">
        <v>11.27608608468018</v>
      </c>
      <c r="AZ14" s="50">
        <v>11.306524127943399</v>
      </c>
      <c r="BA14" s="50">
        <v>11.33743304319926</v>
      </c>
      <c r="BB14" s="50">
        <v>11.36877849475175</v>
      </c>
      <c r="BC14" s="50">
        <v>11.40053024095104</v>
      </c>
      <c r="BD14" s="50">
        <v>11.43266245844392</v>
      </c>
      <c r="BE14" s="50">
        <v>11.46515402351293</v>
      </c>
      <c r="BF14" s="50">
        <v>11.497988748386939</v>
      </c>
      <c r="BG14" s="50">
        <v>11.531155570952089</v>
      </c>
      <c r="BH14" s="50">
        <v>11.56464869686226</v>
      </c>
      <c r="BI14" s="50">
        <v>11.598467693631649</v>
      </c>
      <c r="BJ14" s="50">
        <v>11.63261753688381</v>
      </c>
      <c r="BK14" s="50">
        <v>11.66710860951739</v>
      </c>
      <c r="BL14" s="50">
        <v>11.70195665512596</v>
      </c>
      <c r="BM14" s="50">
        <v>11.737182687562139</v>
      </c>
      <c r="BN14" s="50">
        <v>11.772812859060121</v>
      </c>
      <c r="BO14" s="50">
        <v>11.808878289814549</v>
      </c>
      <c r="BP14" s="50">
        <v>11.845414862350779</v>
      </c>
      <c r="BQ14" s="50">
        <v>11.882462984403819</v>
      </c>
      <c r="BR14" s="50">
        <v>11.920067324343769</v>
      </c>
      <c r="BS14" s="50">
        <v>11.95827652344231</v>
      </c>
      <c r="BT14" s="50">
        <v>11.99714288945831</v>
      </c>
      <c r="BU14" s="50">
        <v>12.03672207613587</v>
      </c>
      <c r="BV14" s="50">
        <v>12.077072753243669</v>
      </c>
      <c r="BW14" s="50">
        <v>12.118256271752159</v>
      </c>
      <c r="BX14" s="50">
        <v>12.16033632863466</v>
      </c>
      <c r="BY14" s="50">
        <v>12.20337863560124</v>
      </c>
      <c r="BZ14" s="21"/>
      <c r="CA14" s="21"/>
      <c r="CB14" s="21"/>
      <c r="CC14" s="21"/>
    </row>
    <row r="15" spans="1:81" s="8" customFormat="1" x14ac:dyDescent="0.25">
      <c r="A15" s="45"/>
      <c r="B15" s="46" t="s">
        <v>11</v>
      </c>
      <c r="C15" s="52">
        <f>VLOOKUP(C6,Prisbaner!$A$7:$C$85,3,FALSE)</f>
        <v>766</v>
      </c>
      <c r="D15" s="52">
        <f>VLOOKUP(D6,Prisbaner!$A$7:$C$85,3,FALSE)</f>
        <v>931</v>
      </c>
      <c r="E15" s="52">
        <f>VLOOKUP(E6,Prisbaner!$A$7:$C$85,3,FALSE)</f>
        <v>1095</v>
      </c>
      <c r="F15" s="52">
        <f>VLOOKUP(F6,Prisbaner!$A$7:$C$85,3,FALSE)</f>
        <v>1260</v>
      </c>
      <c r="G15" s="52">
        <f>VLOOKUP(G6,Prisbaner!$A$7:$C$85,3,FALSE)</f>
        <v>1424</v>
      </c>
      <c r="H15" s="52">
        <f>VLOOKUP(H6,Prisbaner!$A$7:$C$85,3,FALSE)</f>
        <v>1589</v>
      </c>
      <c r="I15" s="52">
        <f>VLOOKUP(I6,Prisbaner!$A$7:$C$85,3,FALSE)</f>
        <v>1754</v>
      </c>
      <c r="J15" s="52">
        <f>VLOOKUP(J6,Prisbaner!$A$7:$C$85,3,FALSE)</f>
        <v>1918</v>
      </c>
      <c r="K15" s="52">
        <f>VLOOKUP(K6,Prisbaner!$A$7:$C$85,3,FALSE)</f>
        <v>2083</v>
      </c>
      <c r="L15" s="52">
        <f>VLOOKUP(L6,Prisbaner!$A$7:$C$85,3,FALSE)</f>
        <v>2083</v>
      </c>
      <c r="M15" s="52">
        <f>VLOOKUP(M6,Prisbaner!$A$7:$C$85,3,FALSE)</f>
        <v>2083</v>
      </c>
      <c r="N15" s="52">
        <f>VLOOKUP(N6,Prisbaner!$A$7:$C$85,3,FALSE)</f>
        <v>2083</v>
      </c>
      <c r="O15" s="52">
        <f>VLOOKUP(O6,Prisbaner!$A$7:$C$85,3,FALSE)</f>
        <v>2083</v>
      </c>
      <c r="P15" s="52">
        <f>VLOOKUP(P6,Prisbaner!$A$7:$C$85,3,FALSE)</f>
        <v>2083</v>
      </c>
      <c r="Q15" s="52">
        <f>VLOOKUP(Q6,Prisbaner!$A$7:$C$85,3,FALSE)</f>
        <v>2083</v>
      </c>
      <c r="R15" s="52">
        <f>VLOOKUP(R6,Prisbaner!$A$7:$C$85,3,FALSE)</f>
        <v>2083</v>
      </c>
      <c r="S15" s="52">
        <f>VLOOKUP(S6,Prisbaner!$A$7:$C$85,3,FALSE)</f>
        <v>2083</v>
      </c>
      <c r="T15" s="52">
        <f>VLOOKUP(T6,Prisbaner!$A$7:$C$85,3,FALSE)</f>
        <v>2083</v>
      </c>
      <c r="U15" s="52">
        <f>VLOOKUP(U6,Prisbaner!$A$7:$C$85,3,FALSE)</f>
        <v>2083</v>
      </c>
      <c r="V15" s="52">
        <f>VLOOKUP(V6,Prisbaner!$A$7:$C$85,3,FALSE)</f>
        <v>2083</v>
      </c>
      <c r="W15" s="52">
        <f>VLOOKUP(W6,Prisbaner!$A$7:$C$85,3,FALSE)</f>
        <v>2083</v>
      </c>
      <c r="X15" s="52">
        <f>VLOOKUP(X6,Prisbaner!$A$7:$C$85,3,FALSE)</f>
        <v>2083</v>
      </c>
      <c r="Y15" s="52">
        <f>VLOOKUP(Y6,Prisbaner!$A$7:$C$85,3,FALSE)</f>
        <v>2083</v>
      </c>
      <c r="Z15" s="52">
        <f>VLOOKUP(Z6,Prisbaner!$A$7:$C$85,3,FALSE)</f>
        <v>2083</v>
      </c>
      <c r="AA15" s="52">
        <f>VLOOKUP(AA6,Prisbaner!$A$7:$C$85,3,FALSE)</f>
        <v>2083</v>
      </c>
      <c r="AB15" s="52">
        <f>VLOOKUP(AB6,Prisbaner!$A$7:$C$85,3,FALSE)</f>
        <v>2083</v>
      </c>
      <c r="AC15" s="52">
        <f>VLOOKUP(AC6,Prisbaner!$A$7:$C$85,3,FALSE)</f>
        <v>2083</v>
      </c>
      <c r="AD15" s="52">
        <f>VLOOKUP(AD6,Prisbaner!$A$7:$C$85,3,FALSE)</f>
        <v>2083</v>
      </c>
      <c r="AE15" s="52">
        <f>VLOOKUP(AE6,Prisbaner!$A$7:$C$85,3,FALSE)</f>
        <v>2083</v>
      </c>
      <c r="AF15" s="52">
        <f>VLOOKUP(AF6,Prisbaner!$A$7:$C$85,3,FALSE)</f>
        <v>2083</v>
      </c>
      <c r="AG15" s="52">
        <f>VLOOKUP(AG6,Prisbaner!$A$7:$C$85,3,FALSE)</f>
        <v>2083</v>
      </c>
      <c r="AH15" s="52">
        <f>VLOOKUP(AH6,Prisbaner!$A$7:$C$85,3,FALSE)</f>
        <v>2165</v>
      </c>
      <c r="AI15" s="52">
        <f>VLOOKUP(AI6,Prisbaner!$A$7:$C$85,3,FALSE)</f>
        <v>2251</v>
      </c>
      <c r="AJ15" s="52">
        <f>VLOOKUP(AJ6,Prisbaner!$A$7:$C$85,3,FALSE)</f>
        <v>2341</v>
      </c>
      <c r="AK15" s="52">
        <f>VLOOKUP(AK6,Prisbaner!$A$7:$C$85,3,FALSE)</f>
        <v>2435</v>
      </c>
      <c r="AL15" s="52">
        <f>VLOOKUP(AL6,Prisbaner!$A$7:$C$85,3,FALSE)</f>
        <v>2532</v>
      </c>
      <c r="AM15" s="52">
        <f>VLOOKUP(AM6,Prisbaner!$A$7:$C$85,3,FALSE)</f>
        <v>2634</v>
      </c>
      <c r="AN15" s="52">
        <f>VLOOKUP(AN6,Prisbaner!$A$7:$C$85,3,FALSE)</f>
        <v>2739</v>
      </c>
      <c r="AO15" s="52">
        <f>VLOOKUP(AO6,Prisbaner!$A$7:$C$85,3,FALSE)</f>
        <v>2848</v>
      </c>
      <c r="AP15" s="52">
        <f>VLOOKUP(AP6,Prisbaner!$A$7:$C$85,3,FALSE)</f>
        <v>2962</v>
      </c>
      <c r="AQ15" s="52">
        <f>VLOOKUP(AQ6,Prisbaner!$A$7:$C$85,3,FALSE)</f>
        <v>3081</v>
      </c>
      <c r="AR15" s="52">
        <f>VLOOKUP(AR6,Prisbaner!$A$7:$C$85,3,FALSE)</f>
        <v>3173</v>
      </c>
      <c r="AS15" s="52">
        <f>VLOOKUP(AS6,Prisbaner!$A$7:$C$85,3,FALSE)</f>
        <v>3269</v>
      </c>
      <c r="AT15" s="52">
        <f>VLOOKUP(AT6,Prisbaner!$A$7:$C$85,3,FALSE)</f>
        <v>3367</v>
      </c>
      <c r="AU15" s="52">
        <f>VLOOKUP(AU6,Prisbaner!$A$7:$C$85,3,FALSE)</f>
        <v>3468</v>
      </c>
      <c r="AV15" s="52">
        <f>VLOOKUP(AV6,Prisbaner!$A$7:$C$85,3,FALSE)</f>
        <v>3572</v>
      </c>
      <c r="AW15" s="52">
        <f>VLOOKUP(AW6,Prisbaner!$A$7:$C$85,3,FALSE)</f>
        <v>3679</v>
      </c>
      <c r="AX15" s="52">
        <f>VLOOKUP(AX6,Prisbaner!$A$7:$C$85,3,FALSE)</f>
        <v>3789</v>
      </c>
      <c r="AY15" s="52">
        <f>VLOOKUP(AY6,Prisbaner!$A$7:$C$85,3,FALSE)</f>
        <v>3903</v>
      </c>
      <c r="AZ15" s="52">
        <f>VLOOKUP(AZ6,Prisbaner!$A$7:$C$85,3,FALSE)</f>
        <v>4020</v>
      </c>
      <c r="BA15" s="52">
        <f>VLOOKUP(BA6,Prisbaner!$A$7:$C$85,3,FALSE)</f>
        <v>4140</v>
      </c>
      <c r="BB15" s="52">
        <f>VLOOKUP(BB6,Prisbaner!$A$7:$C$85,3,FALSE)</f>
        <v>4265</v>
      </c>
      <c r="BC15" s="52">
        <f>VLOOKUP(BC6,Prisbaner!$A$7:$C$85,3,FALSE)</f>
        <v>4393</v>
      </c>
      <c r="BD15" s="52">
        <f>VLOOKUP(BD6,Prisbaner!$A$7:$C$85,3,FALSE)</f>
        <v>4524</v>
      </c>
      <c r="BE15" s="52">
        <f>VLOOKUP(BE6,Prisbaner!$A$7:$C$85,3,FALSE)</f>
        <v>4660</v>
      </c>
      <c r="BF15" s="52">
        <f>VLOOKUP(BF6,Prisbaner!$A$7:$C$85,3,FALSE)</f>
        <v>4800</v>
      </c>
      <c r="BG15" s="52">
        <f>VLOOKUP(BG6,Prisbaner!$A$7:$C$85,3,FALSE)</f>
        <v>4944</v>
      </c>
      <c r="BH15" s="52">
        <f>VLOOKUP(BH6,Prisbaner!$A$7:$C$85,3,FALSE)</f>
        <v>5092</v>
      </c>
      <c r="BI15" s="52">
        <f>VLOOKUP(BI6,Prisbaner!$A$7:$C$85,3,FALSE)</f>
        <v>5245</v>
      </c>
      <c r="BJ15" s="52">
        <f>VLOOKUP(BJ6,Prisbaner!$A$7:$C$85,3,FALSE)</f>
        <v>5402</v>
      </c>
      <c r="BK15" s="52">
        <f>VLOOKUP(BK6,Prisbaner!$A$7:$C$85,3,FALSE)</f>
        <v>5564</v>
      </c>
      <c r="BL15" s="52">
        <f>VLOOKUP(BL6,Prisbaner!$A$7:$C$85,3,FALSE)</f>
        <v>5731</v>
      </c>
      <c r="BM15" s="52">
        <f>VLOOKUP(BM6,Prisbaner!$A$7:$C$85,3,FALSE)</f>
        <v>5903</v>
      </c>
      <c r="BN15" s="52">
        <f>VLOOKUP(BN6,Prisbaner!$A$7:$C$85,3,FALSE)</f>
        <v>6080</v>
      </c>
      <c r="BO15" s="52">
        <f>VLOOKUP(BO6,Prisbaner!$A$7:$C$85,3,FALSE)</f>
        <v>6263</v>
      </c>
      <c r="BP15" s="52">
        <f>VLOOKUP(BP6,Prisbaner!$A$7:$C$85,3,FALSE)</f>
        <v>6451</v>
      </c>
      <c r="BQ15" s="52">
        <f>VLOOKUP(BQ6,Prisbaner!$A$7:$C$85,3,FALSE)</f>
        <v>6644</v>
      </c>
      <c r="BR15" s="52">
        <f>VLOOKUP(BR6,Prisbaner!$A$7:$C$85,3,FALSE)</f>
        <v>6844</v>
      </c>
      <c r="BS15" s="52">
        <f>VLOOKUP(BS6,Prisbaner!$A$7:$C$85,3,FALSE)</f>
        <v>7049</v>
      </c>
      <c r="BT15" s="52">
        <f>VLOOKUP(BT6,Prisbaner!$A$7:$C$85,3,FALSE)</f>
        <v>7260</v>
      </c>
      <c r="BU15" s="52">
        <f>VLOOKUP(BU6,Prisbaner!$A$7:$C$85,3,FALSE)</f>
        <v>7478</v>
      </c>
      <c r="BV15" s="52">
        <f>VLOOKUP(BV6,Prisbaner!$A$7:$C$85,3,FALSE)</f>
        <v>7628</v>
      </c>
      <c r="BW15" s="52">
        <f>VLOOKUP(BW6,Prisbaner!$A$7:$C$85,3,FALSE)</f>
        <v>7780</v>
      </c>
      <c r="BX15" s="52">
        <f>VLOOKUP(BX6,Prisbaner!$A$7:$C$85,3,FALSE)</f>
        <v>7936</v>
      </c>
      <c r="BY15" s="52">
        <f>VLOOKUP(BY6,Prisbaner!$A$7:$C$85,3,FALSE)</f>
        <v>8095</v>
      </c>
      <c r="BZ15" s="22"/>
      <c r="CA15" s="22"/>
      <c r="CB15" s="22"/>
      <c r="CC15" s="22"/>
    </row>
    <row r="16" spans="1:81" s="8" customFormat="1" x14ac:dyDescent="0.25">
      <c r="A16" s="45"/>
      <c r="B16" s="45" t="s">
        <v>12</v>
      </c>
      <c r="C16" s="53">
        <f>VLOOKUP(C6,Prisbaner!$A$7:$I$85,8,FALSE)</f>
        <v>461</v>
      </c>
      <c r="D16" s="53">
        <f>VLOOKUP(D6,Prisbaner!$A$7:$I$85,8,FALSE)</f>
        <v>457</v>
      </c>
      <c r="E16" s="53">
        <f>VLOOKUP(E6,Prisbaner!$A$7:$I$85,8,FALSE)</f>
        <v>455</v>
      </c>
      <c r="F16" s="53">
        <f>VLOOKUP(F6,Prisbaner!$A$7:$I$85,8,FALSE)</f>
        <v>454</v>
      </c>
      <c r="G16" s="53">
        <f>VLOOKUP(G6,Prisbaner!$A$7:$I$85,8,FALSE)</f>
        <v>455</v>
      </c>
      <c r="H16" s="53">
        <f>VLOOKUP(H6,Prisbaner!$A$7:$I$85,8,FALSE)</f>
        <v>455</v>
      </c>
      <c r="I16" s="53">
        <f>VLOOKUP(I6,Prisbaner!$A$7:$I$85,8,FALSE)</f>
        <v>455</v>
      </c>
      <c r="J16" s="53">
        <f>VLOOKUP(J6,Prisbaner!$A$7:$I$85,8,FALSE)</f>
        <v>455</v>
      </c>
      <c r="K16" s="53">
        <f>VLOOKUP(K6,Prisbaner!$A$7:$I$85,8,FALSE)</f>
        <v>455</v>
      </c>
      <c r="L16" s="53">
        <f>VLOOKUP(L6,Prisbaner!$A$7:$I$85,8,FALSE)</f>
        <v>473</v>
      </c>
      <c r="M16" s="53">
        <f>VLOOKUP(M6,Prisbaner!$A$7:$I$85,8,FALSE)</f>
        <v>492</v>
      </c>
      <c r="N16" s="53">
        <f>VLOOKUP(N6,Prisbaner!$A$7:$I$85,8,FALSE)</f>
        <v>511</v>
      </c>
      <c r="O16" s="53">
        <f>VLOOKUP(O6,Prisbaner!$A$7:$I$85,8,FALSE)</f>
        <v>532</v>
      </c>
      <c r="P16" s="53">
        <f>VLOOKUP(P6,Prisbaner!$A$7:$I$85,8,FALSE)</f>
        <v>553</v>
      </c>
      <c r="Q16" s="53">
        <f>VLOOKUP(Q6,Prisbaner!$A$7:$I$85,8,FALSE)</f>
        <v>575</v>
      </c>
      <c r="R16" s="53">
        <f>VLOOKUP(R6,Prisbaner!$A$7:$I$85,8,FALSE)</f>
        <v>598</v>
      </c>
      <c r="S16" s="53">
        <f>VLOOKUP(S6,Prisbaner!$A$7:$I$85,8,FALSE)</f>
        <v>622</v>
      </c>
      <c r="T16" s="53">
        <f>VLOOKUP(T6,Prisbaner!$A$7:$I$85,8,FALSE)</f>
        <v>647</v>
      </c>
      <c r="U16" s="53">
        <f>VLOOKUP(U6,Prisbaner!$A$7:$I$85,8,FALSE)</f>
        <v>673</v>
      </c>
      <c r="V16" s="53">
        <f>VLOOKUP(V6,Prisbaner!$A$7:$I$85,8,FALSE)</f>
        <v>700</v>
      </c>
      <c r="W16" s="53">
        <f>VLOOKUP(W6,Prisbaner!$A$7:$I$85,8,FALSE)</f>
        <v>728</v>
      </c>
      <c r="X16" s="53">
        <f>VLOOKUP(X6,Prisbaner!$A$7:$I$85,8,FALSE)</f>
        <v>757</v>
      </c>
      <c r="Y16" s="53">
        <f>VLOOKUP(Y6,Prisbaner!$A$7:$I$85,8,FALSE)</f>
        <v>787</v>
      </c>
      <c r="Z16" s="53">
        <f>VLOOKUP(Z6,Prisbaner!$A$7:$I$85,8,FALSE)</f>
        <v>819</v>
      </c>
      <c r="AA16" s="53">
        <f>VLOOKUP(AA6,Prisbaner!$A$7:$I$85,8,FALSE)</f>
        <v>852</v>
      </c>
      <c r="AB16" s="53">
        <f>VLOOKUP(AB6,Prisbaner!$A$7:$I$85,8,FALSE)</f>
        <v>886</v>
      </c>
      <c r="AC16" s="53">
        <f>VLOOKUP(AC6,Prisbaner!$A$7:$I$85,8,FALSE)</f>
        <v>921</v>
      </c>
      <c r="AD16" s="53">
        <f>VLOOKUP(AD6,Prisbaner!$A$7:$I$85,8,FALSE)</f>
        <v>958</v>
      </c>
      <c r="AE16" s="53">
        <f>VLOOKUP(AE6,Prisbaner!$A$7:$I$85,8,FALSE)</f>
        <v>996</v>
      </c>
      <c r="AF16" s="53">
        <f>VLOOKUP(AF6,Prisbaner!$A$7:$I$85,8,FALSE)</f>
        <v>1036</v>
      </c>
      <c r="AG16" s="53">
        <f>VLOOKUP(AG6,Prisbaner!$A$7:$I$85,8,FALSE)</f>
        <v>1077</v>
      </c>
      <c r="AH16" s="53">
        <f>VLOOKUP(AH6,Prisbaner!$A$7:$I$85,8,FALSE)</f>
        <v>1121</v>
      </c>
      <c r="AI16" s="53">
        <f>VLOOKUP(AI6,Prisbaner!$A$7:$I$85,8,FALSE)</f>
        <v>1165</v>
      </c>
      <c r="AJ16" s="53">
        <f>VLOOKUP(AJ6,Prisbaner!$A$7:$I$85,8,FALSE)</f>
        <v>1212</v>
      </c>
      <c r="AK16" s="53">
        <f>VLOOKUP(AK6,Prisbaner!$A$7:$I$85,8,FALSE)</f>
        <v>1260</v>
      </c>
      <c r="AL16" s="53">
        <f>VLOOKUP(AL6,Prisbaner!$A$7:$I$85,8,FALSE)</f>
        <v>1311</v>
      </c>
      <c r="AM16" s="53">
        <f>VLOOKUP(AM6,Prisbaner!$A$7:$I$85,8,FALSE)</f>
        <v>1363</v>
      </c>
      <c r="AN16" s="53">
        <f>VLOOKUP(AN6,Prisbaner!$A$7:$I$85,8,FALSE)</f>
        <v>1418</v>
      </c>
      <c r="AO16" s="53">
        <f>VLOOKUP(AO6,Prisbaner!$A$7:$I$85,8,FALSE)</f>
        <v>1475</v>
      </c>
      <c r="AP16" s="53">
        <f>VLOOKUP(AP6,Prisbaner!$A$7:$I$85,8,FALSE)</f>
        <v>1534</v>
      </c>
      <c r="AQ16" s="53">
        <f>VLOOKUP(AQ6,Prisbaner!$A$7:$I$85,8,FALSE)</f>
        <v>1595</v>
      </c>
      <c r="AR16" s="53">
        <f>VLOOKUP(AR6,Prisbaner!$A$7:$I$85,8,FALSE)</f>
        <v>1643</v>
      </c>
      <c r="AS16" s="53">
        <f>VLOOKUP(AS6,Prisbaner!$A$7:$I$85,8,FALSE)</f>
        <v>1692</v>
      </c>
      <c r="AT16" s="53">
        <f>VLOOKUP(AT6,Prisbaner!$A$7:$I$85,8,FALSE)</f>
        <v>1743</v>
      </c>
      <c r="AU16" s="53">
        <f>VLOOKUP(AU6,Prisbaner!$A$7:$I$85,8,FALSE)</f>
        <v>1795</v>
      </c>
      <c r="AV16" s="53">
        <f>VLOOKUP(AV6,Prisbaner!$A$7:$I$85,8,FALSE)</f>
        <v>1849</v>
      </c>
      <c r="AW16" s="53">
        <f>VLOOKUP(AW6,Prisbaner!$A$7:$I$85,8,FALSE)</f>
        <v>1904</v>
      </c>
      <c r="AX16" s="53">
        <f>VLOOKUP(AX6,Prisbaner!$A$7:$I$85,8,FALSE)</f>
        <v>1962</v>
      </c>
      <c r="AY16" s="53">
        <f>VLOOKUP(AY6,Prisbaner!$A$7:$I$85,8,FALSE)</f>
        <v>2020</v>
      </c>
      <c r="AZ16" s="53">
        <f>VLOOKUP(AZ6,Prisbaner!$A$7:$I$85,8,FALSE)</f>
        <v>2081</v>
      </c>
      <c r="BA16" s="53">
        <f>VLOOKUP(BA6,Prisbaner!$A$7:$I$85,8,FALSE)</f>
        <v>2143</v>
      </c>
      <c r="BB16" s="53">
        <f>VLOOKUP(BB6,Prisbaner!$A$7:$I$85,8,FALSE)</f>
        <v>2208</v>
      </c>
      <c r="BC16" s="53">
        <f>VLOOKUP(BC6,Prisbaner!$A$7:$I$85,8,FALSE)</f>
        <v>2274</v>
      </c>
      <c r="BD16" s="53">
        <f>VLOOKUP(BD6,Prisbaner!$A$7:$I$85,8,FALSE)</f>
        <v>2342</v>
      </c>
      <c r="BE16" s="53">
        <f>VLOOKUP(BE6,Prisbaner!$A$7:$I$85,8,FALSE)</f>
        <v>2412</v>
      </c>
      <c r="BF16" s="53">
        <f>VLOOKUP(BF6,Prisbaner!$A$7:$I$85,8,FALSE)</f>
        <v>2485</v>
      </c>
      <c r="BG16" s="53">
        <f>VLOOKUP(BG6,Prisbaner!$A$7:$I$85,8,FALSE)</f>
        <v>2559</v>
      </c>
      <c r="BH16" s="53">
        <f>VLOOKUP(BH6,Prisbaner!$A$7:$I$85,8,FALSE)</f>
        <v>2636</v>
      </c>
      <c r="BI16" s="53">
        <f>VLOOKUP(BI6,Prisbaner!$A$7:$I$85,8,FALSE)</f>
        <v>2715</v>
      </c>
      <c r="BJ16" s="53">
        <f>VLOOKUP(BJ6,Prisbaner!$A$7:$I$85,8,FALSE)</f>
        <v>2797</v>
      </c>
      <c r="BK16" s="53">
        <f>VLOOKUP(BK6,Prisbaner!$A$7:$I$85,8,FALSE)</f>
        <v>2881</v>
      </c>
      <c r="BL16" s="53">
        <f>VLOOKUP(BL6,Prisbaner!$A$7:$I$85,8,FALSE)</f>
        <v>2967</v>
      </c>
      <c r="BM16" s="53">
        <f>VLOOKUP(BM6,Prisbaner!$A$7:$I$85,8,FALSE)</f>
        <v>3056</v>
      </c>
      <c r="BN16" s="53">
        <f>VLOOKUP(BN6,Prisbaner!$A$7:$I$85,8,FALSE)</f>
        <v>3148</v>
      </c>
      <c r="BO16" s="53">
        <f>VLOOKUP(BO6,Prisbaner!$A$7:$I$85,8,FALSE)</f>
        <v>3242</v>
      </c>
      <c r="BP16" s="53">
        <f>VLOOKUP(BP6,Prisbaner!$A$7:$I$85,8,FALSE)</f>
        <v>3339</v>
      </c>
      <c r="BQ16" s="53">
        <f>VLOOKUP(BQ6,Prisbaner!$A$7:$I$85,8,FALSE)</f>
        <v>3440</v>
      </c>
      <c r="BR16" s="53">
        <f>VLOOKUP(BR6,Prisbaner!$A$7:$I$85,8,FALSE)</f>
        <v>3543</v>
      </c>
      <c r="BS16" s="53">
        <f>VLOOKUP(BS6,Prisbaner!$A$7:$I$85,8,FALSE)</f>
        <v>3649</v>
      </c>
      <c r="BT16" s="53">
        <f>VLOOKUP(BT6,Prisbaner!$A$7:$I$85,8,FALSE)</f>
        <v>3759</v>
      </c>
      <c r="BU16" s="53">
        <f>VLOOKUP(BU6,Prisbaner!$A$7:$I$85,8,FALSE)</f>
        <v>3871</v>
      </c>
      <c r="BV16" s="53">
        <f>VLOOKUP(BV6,Prisbaner!$A$7:$I$85,8,FALSE)</f>
        <v>3949</v>
      </c>
      <c r="BW16" s="53">
        <f>VLOOKUP(BW6,Prisbaner!$A$7:$I$85,8,FALSE)</f>
        <v>4028</v>
      </c>
      <c r="BX16" s="53">
        <f>VLOOKUP(BX6,Prisbaner!$A$7:$I$85,8,FALSE)</f>
        <v>4108</v>
      </c>
      <c r="BY16" s="53">
        <f>VLOOKUP(BY6,Prisbaner!$A$7:$I$85,8,FALSE)</f>
        <v>4190</v>
      </c>
      <c r="BZ16" s="22"/>
      <c r="CA16" s="22"/>
      <c r="CB16" s="22"/>
      <c r="CC16" s="22"/>
    </row>
    <row r="17" spans="1:81" s="8" customFormat="1" x14ac:dyDescent="0.25">
      <c r="A17" s="45"/>
      <c r="B17" s="45" t="s">
        <v>13</v>
      </c>
      <c r="C17" s="53">
        <f>VLOOKUP(C6,Prisbaner!$A$7:$I$85,9,FALSE)</f>
        <v>1200</v>
      </c>
      <c r="D17" s="53">
        <f>VLOOKUP(D6,Prisbaner!$A$7:$I$85,9,FALSE)</f>
        <v>1311</v>
      </c>
      <c r="E17" s="53">
        <f>VLOOKUP(E6,Prisbaner!$A$7:$I$85,9,FALSE)</f>
        <v>1433</v>
      </c>
      <c r="F17" s="53">
        <f>VLOOKUP(F6,Prisbaner!$A$7:$I$85,9,FALSE)</f>
        <v>1566</v>
      </c>
      <c r="G17" s="53">
        <f>VLOOKUP(G6,Prisbaner!$A$7:$I$85,9,FALSE)</f>
        <v>1711</v>
      </c>
      <c r="H17" s="53">
        <f>VLOOKUP(H6,Prisbaner!$A$7:$I$85,9,FALSE)</f>
        <v>1870</v>
      </c>
      <c r="I17" s="53">
        <f>VLOOKUP(I6,Prisbaner!$A$7:$I$85,9,FALSE)</f>
        <v>2044</v>
      </c>
      <c r="J17" s="53">
        <f>VLOOKUP(J6,Prisbaner!$A$7:$I$85,9,FALSE)</f>
        <v>2233</v>
      </c>
      <c r="K17" s="53">
        <f>VLOOKUP(K6,Prisbaner!$A$7:$I$85,9,FALSE)</f>
        <v>2441</v>
      </c>
      <c r="L17" s="53">
        <f>VLOOKUP(L6,Prisbaner!$A$7:$I$85,9,FALSE)</f>
        <v>2668</v>
      </c>
      <c r="M17" s="53">
        <f>VLOOKUP(M6,Prisbaner!$A$7:$I$85,9,FALSE)</f>
        <v>2916</v>
      </c>
      <c r="N17" s="53">
        <f>VLOOKUP(N6,Prisbaner!$A$7:$I$85,9,FALSE)</f>
        <v>3187</v>
      </c>
      <c r="O17" s="53">
        <f>VLOOKUP(O6,Prisbaner!$A$7:$I$85,9,FALSE)</f>
        <v>3484</v>
      </c>
      <c r="P17" s="53">
        <f>VLOOKUP(P6,Prisbaner!$A$7:$I$85,9,FALSE)</f>
        <v>3808</v>
      </c>
      <c r="Q17" s="53">
        <f>VLOOKUP(Q6,Prisbaner!$A$7:$I$85,9,FALSE)</f>
        <v>4162</v>
      </c>
      <c r="R17" s="53">
        <f>VLOOKUP(R6,Prisbaner!$A$7:$I$85,9,FALSE)</f>
        <v>4549</v>
      </c>
      <c r="S17" s="53">
        <f>VLOOKUP(S6,Prisbaner!$A$7:$I$85,9,FALSE)</f>
        <v>4972</v>
      </c>
      <c r="T17" s="53">
        <f>VLOOKUP(T6,Prisbaner!$A$7:$I$85,9,FALSE)</f>
        <v>5435</v>
      </c>
      <c r="U17" s="53">
        <f>VLOOKUP(U6,Prisbaner!$A$7:$I$85,9,FALSE)</f>
        <v>5940</v>
      </c>
      <c r="V17" s="53">
        <f>VLOOKUP(V6,Prisbaner!$A$7:$I$85,9,FALSE)</f>
        <v>6194</v>
      </c>
      <c r="W17" s="53">
        <f>VLOOKUP(W6,Prisbaner!$A$7:$I$85,9,FALSE)</f>
        <v>6459</v>
      </c>
      <c r="X17" s="53">
        <f>VLOOKUP(X6,Prisbaner!$A$7:$I$85,9,FALSE)</f>
        <v>6735</v>
      </c>
      <c r="Y17" s="53">
        <f>VLOOKUP(Y6,Prisbaner!$A$7:$I$85,9,FALSE)</f>
        <v>7023</v>
      </c>
      <c r="Z17" s="53">
        <f>VLOOKUP(Z6,Prisbaner!$A$7:$I$85,9,FALSE)</f>
        <v>7323</v>
      </c>
      <c r="AA17" s="53">
        <f>VLOOKUP(AA6,Prisbaner!$A$7:$I$85,9,FALSE)</f>
        <v>7636</v>
      </c>
      <c r="AB17" s="53">
        <f>VLOOKUP(AB6,Prisbaner!$A$7:$I$85,9,FALSE)</f>
        <v>7963</v>
      </c>
      <c r="AC17" s="53">
        <f>VLOOKUP(AC6,Prisbaner!$A$7:$I$85,9,FALSE)</f>
        <v>8304</v>
      </c>
      <c r="AD17" s="53">
        <f>VLOOKUP(AD6,Prisbaner!$A$7:$I$85,9,FALSE)</f>
        <v>8659</v>
      </c>
      <c r="AE17" s="53">
        <f>VLOOKUP(AE6,Prisbaner!$A$7:$I$85,9,FALSE)</f>
        <v>9029</v>
      </c>
      <c r="AF17" s="53">
        <f>VLOOKUP(AF6,Prisbaner!$A$7:$I$85,9,FALSE)</f>
        <v>9268</v>
      </c>
      <c r="AG17" s="53">
        <f>VLOOKUP(AG6,Prisbaner!$A$7:$I$85,9,FALSE)</f>
        <v>9514</v>
      </c>
      <c r="AH17" s="53">
        <f>VLOOKUP(AH6,Prisbaner!$A$7:$I$85,9,FALSE)</f>
        <v>9766</v>
      </c>
      <c r="AI17" s="53">
        <f>VLOOKUP(AI6,Prisbaner!$A$7:$I$85,9,FALSE)</f>
        <v>10025</v>
      </c>
      <c r="AJ17" s="53">
        <f>VLOOKUP(AJ6,Prisbaner!$A$7:$I$85,9,FALSE)</f>
        <v>10291</v>
      </c>
      <c r="AK17" s="53">
        <f>VLOOKUP(AK6,Prisbaner!$A$7:$I$85,9,FALSE)</f>
        <v>10563</v>
      </c>
      <c r="AL17" s="53">
        <f>VLOOKUP(AL6,Prisbaner!$A$7:$I$85,9,FALSE)</f>
        <v>10843</v>
      </c>
      <c r="AM17" s="53">
        <f>VLOOKUP(AM6,Prisbaner!$A$7:$I$85,9,FALSE)</f>
        <v>11131</v>
      </c>
      <c r="AN17" s="53">
        <f>VLOOKUP(AN6,Prisbaner!$A$7:$I$85,9,FALSE)</f>
        <v>11426</v>
      </c>
      <c r="AO17" s="53">
        <f>VLOOKUP(AO6,Prisbaner!$A$7:$I$85,9,FALSE)</f>
        <v>11729</v>
      </c>
      <c r="AP17" s="53">
        <f>VLOOKUP(AP6,Prisbaner!$A$7:$I$85,9,FALSE)</f>
        <v>11905</v>
      </c>
      <c r="AQ17" s="53">
        <f>VLOOKUP(AQ6,Prisbaner!$A$7:$I$85,9,FALSE)</f>
        <v>12085</v>
      </c>
      <c r="AR17" s="53">
        <f>VLOOKUP(AR6,Prisbaner!$A$7:$I$85,9,FALSE)</f>
        <v>12266</v>
      </c>
      <c r="AS17" s="53">
        <f>VLOOKUP(AS6,Prisbaner!$A$7:$I$85,9,FALSE)</f>
        <v>12451</v>
      </c>
      <c r="AT17" s="53">
        <f>VLOOKUP(AT6,Prisbaner!$A$7:$I$85,9,FALSE)</f>
        <v>12639</v>
      </c>
      <c r="AU17" s="53">
        <f>VLOOKUP(AU6,Prisbaner!$A$7:$I$85,9,FALSE)</f>
        <v>12829</v>
      </c>
      <c r="AV17" s="53">
        <f>VLOOKUP(AV6,Prisbaner!$A$7:$I$85,9,FALSE)</f>
        <v>13022</v>
      </c>
      <c r="AW17" s="53">
        <f>VLOOKUP(AW6,Prisbaner!$A$7:$I$85,9,FALSE)</f>
        <v>13218</v>
      </c>
      <c r="AX17" s="53">
        <f>VLOOKUP(AX6,Prisbaner!$A$7:$I$85,9,FALSE)</f>
        <v>13417</v>
      </c>
      <c r="AY17" s="53">
        <f>VLOOKUP(AY6,Prisbaner!$A$7:$I$85,9,FALSE)</f>
        <v>13619</v>
      </c>
      <c r="AZ17" s="53">
        <f>VLOOKUP(AZ6,Prisbaner!$A$7:$I$85,9,FALSE)</f>
        <v>14289</v>
      </c>
      <c r="BA17" s="53">
        <f>VLOOKUP(BA6,Prisbaner!$A$7:$I$85,9,FALSE)</f>
        <v>14993</v>
      </c>
      <c r="BB17" s="53">
        <f>VLOOKUP(BB6,Prisbaner!$A$7:$I$85,9,FALSE)</f>
        <v>15731</v>
      </c>
      <c r="BC17" s="53">
        <f>VLOOKUP(BC6,Prisbaner!$A$7:$I$85,9,FALSE)</f>
        <v>16505</v>
      </c>
      <c r="BD17" s="53">
        <f>VLOOKUP(BD6,Prisbaner!$A$7:$I$85,9,FALSE)</f>
        <v>17318</v>
      </c>
      <c r="BE17" s="53">
        <f>VLOOKUP(BE6,Prisbaner!$A$7:$I$85,9,FALSE)</f>
        <v>18170</v>
      </c>
      <c r="BF17" s="53">
        <f>VLOOKUP(BF6,Prisbaner!$A$7:$I$85,9,FALSE)</f>
        <v>19065</v>
      </c>
      <c r="BG17" s="53">
        <f>VLOOKUP(BG6,Prisbaner!$A$7:$I$85,9,FALSE)</f>
        <v>20003</v>
      </c>
      <c r="BH17" s="53">
        <f>VLOOKUP(BH6,Prisbaner!$A$7:$I$85,9,FALSE)</f>
        <v>20988</v>
      </c>
      <c r="BI17" s="53">
        <f>VLOOKUP(BI6,Prisbaner!$A$7:$I$85,9,FALSE)</f>
        <v>22021</v>
      </c>
      <c r="BJ17" s="53">
        <f>VLOOKUP(BJ6,Prisbaner!$A$7:$I$85,9,FALSE)</f>
        <v>22517</v>
      </c>
      <c r="BK17" s="53">
        <f>VLOOKUP(BK6,Prisbaner!$A$7:$I$85,9,FALSE)</f>
        <v>23025</v>
      </c>
      <c r="BL17" s="53">
        <f>VLOOKUP(BL6,Prisbaner!$A$7:$I$85,9,FALSE)</f>
        <v>23544</v>
      </c>
      <c r="BM17" s="53">
        <f>VLOOKUP(BM6,Prisbaner!$A$7:$I$85,9,FALSE)</f>
        <v>24074</v>
      </c>
      <c r="BN17" s="53">
        <f>VLOOKUP(BN6,Prisbaner!$A$7:$I$85,9,FALSE)</f>
        <v>24617</v>
      </c>
      <c r="BO17" s="53">
        <f>VLOOKUP(BO6,Prisbaner!$A$7:$I$85,9,FALSE)</f>
        <v>25172</v>
      </c>
      <c r="BP17" s="53">
        <f>VLOOKUP(BP6,Prisbaner!$A$7:$I$85,9,FALSE)</f>
        <v>25739</v>
      </c>
      <c r="BQ17" s="53">
        <f>VLOOKUP(BQ6,Prisbaner!$A$7:$I$85,9,FALSE)</f>
        <v>26319</v>
      </c>
      <c r="BR17" s="53">
        <f>VLOOKUP(BR6,Prisbaner!$A$7:$I$85,9,FALSE)</f>
        <v>26912</v>
      </c>
      <c r="BS17" s="53">
        <f>VLOOKUP(BS6,Prisbaner!$A$7:$I$85,9,FALSE)</f>
        <v>27518</v>
      </c>
      <c r="BT17" s="53">
        <f>VLOOKUP(BT6,Prisbaner!$A$7:$I$85,9,FALSE)</f>
        <v>28488</v>
      </c>
      <c r="BU17" s="53">
        <f>VLOOKUP(BU6,Prisbaner!$A$7:$I$85,9,FALSE)</f>
        <v>29491</v>
      </c>
      <c r="BV17" s="53">
        <f>VLOOKUP(BV6,Prisbaner!$A$7:$I$85,9,FALSE)</f>
        <v>30530</v>
      </c>
      <c r="BW17" s="53">
        <f>VLOOKUP(BW6,Prisbaner!$A$7:$I$85,9,FALSE)</f>
        <v>31605</v>
      </c>
      <c r="BX17" s="53">
        <f>VLOOKUP(BX6,Prisbaner!$A$7:$I$85,9,FALSE)</f>
        <v>32719</v>
      </c>
      <c r="BY17" s="53">
        <f>VLOOKUP(BY6,Prisbaner!$A$7:$I$85,9,FALSE)</f>
        <v>33871</v>
      </c>
      <c r="BZ17" s="22"/>
      <c r="CA17" s="22"/>
      <c r="CB17" s="22"/>
      <c r="CC17" s="22"/>
    </row>
    <row r="18" spans="1:81" s="8" customFormat="1" x14ac:dyDescent="0.25">
      <c r="A18" s="45"/>
      <c r="B18" s="45" t="s">
        <v>14</v>
      </c>
      <c r="C18" s="53">
        <f>x*C15</f>
        <v>1193.2035686830798</v>
      </c>
      <c r="D18" s="53">
        <f>x*D15</f>
        <v>1450.2252251226466</v>
      </c>
      <c r="E18" s="53">
        <f t="shared" ref="E18:AH18" si="10">x*E15</f>
        <v>1705.6891745534886</v>
      </c>
      <c r="F18" s="53">
        <f t="shared" si="10"/>
        <v>1962.7108309930554</v>
      </c>
      <c r="G18" s="53">
        <f t="shared" si="10"/>
        <v>2218.1747804238976</v>
      </c>
      <c r="H18" s="53">
        <f t="shared" si="10"/>
        <v>2475.1964368634644</v>
      </c>
      <c r="I18" s="53">
        <f t="shared" si="10"/>
        <v>2732.2180933030313</v>
      </c>
      <c r="J18" s="53">
        <f t="shared" si="10"/>
        <v>2987.6820427338735</v>
      </c>
      <c r="K18" s="53">
        <f t="shared" si="10"/>
        <v>3244.7036991734399</v>
      </c>
      <c r="L18" s="53">
        <f t="shared" si="10"/>
        <v>3244.7036991734399</v>
      </c>
      <c r="M18" s="53">
        <f t="shared" si="10"/>
        <v>3244.7036991734399</v>
      </c>
      <c r="N18" s="53">
        <f t="shared" si="10"/>
        <v>3244.7036991734399</v>
      </c>
      <c r="O18" s="53">
        <f t="shared" si="10"/>
        <v>3244.7036991734399</v>
      </c>
      <c r="P18" s="53">
        <f t="shared" si="10"/>
        <v>3244.7036991734399</v>
      </c>
      <c r="Q18" s="53">
        <f t="shared" si="10"/>
        <v>3244.7036991734399</v>
      </c>
      <c r="R18" s="53">
        <f t="shared" si="10"/>
        <v>3244.7036991734399</v>
      </c>
      <c r="S18" s="53">
        <f t="shared" si="10"/>
        <v>3244.7036991734399</v>
      </c>
      <c r="T18" s="53">
        <f t="shared" si="10"/>
        <v>3244.7036991734399</v>
      </c>
      <c r="U18" s="53">
        <f t="shared" si="10"/>
        <v>3244.7036991734399</v>
      </c>
      <c r="V18" s="53">
        <f t="shared" si="10"/>
        <v>3244.7036991734399</v>
      </c>
      <c r="W18" s="53">
        <f t="shared" si="10"/>
        <v>3244.7036991734399</v>
      </c>
      <c r="X18" s="53">
        <f t="shared" si="10"/>
        <v>3244.7036991734399</v>
      </c>
      <c r="Y18" s="53">
        <f t="shared" si="10"/>
        <v>3244.7036991734399</v>
      </c>
      <c r="Z18" s="53">
        <f t="shared" si="10"/>
        <v>3244.7036991734399</v>
      </c>
      <c r="AA18" s="53">
        <f t="shared" si="10"/>
        <v>3244.7036991734399</v>
      </c>
      <c r="AB18" s="53">
        <f t="shared" si="10"/>
        <v>3244.7036991734399</v>
      </c>
      <c r="AC18" s="53">
        <f t="shared" si="10"/>
        <v>3244.7036991734399</v>
      </c>
      <c r="AD18" s="53">
        <f t="shared" si="10"/>
        <v>3244.7036991734399</v>
      </c>
      <c r="AE18" s="53">
        <f t="shared" si="10"/>
        <v>3244.7036991734399</v>
      </c>
      <c r="AF18" s="53">
        <f t="shared" si="10"/>
        <v>3244.7036991734399</v>
      </c>
      <c r="AG18" s="53">
        <f t="shared" si="10"/>
        <v>3244.7036991734399</v>
      </c>
      <c r="AH18" s="53">
        <f t="shared" si="10"/>
        <v>3372.4356738888609</v>
      </c>
      <c r="AI18" s="53">
        <f t="shared" ref="AI18:BN18" si="11">x*AI15</f>
        <v>3506.3984766391809</v>
      </c>
      <c r="AJ18" s="53">
        <f t="shared" si="11"/>
        <v>3646.5921074243993</v>
      </c>
      <c r="AK18" s="53">
        <f t="shared" si="11"/>
        <v>3793.0165662445161</v>
      </c>
      <c r="AL18" s="53">
        <f t="shared" si="11"/>
        <v>3944.1141460908066</v>
      </c>
      <c r="AM18" s="53">
        <f t="shared" si="11"/>
        <v>4103.0002609807207</v>
      </c>
      <c r="AN18" s="53">
        <f t="shared" si="11"/>
        <v>4266.5594968968089</v>
      </c>
      <c r="AO18" s="53">
        <f t="shared" si="11"/>
        <v>4436.3495608477951</v>
      </c>
      <c r="AP18" s="53">
        <f t="shared" si="11"/>
        <v>4613.928159842405</v>
      </c>
      <c r="AQ18" s="53">
        <f t="shared" si="11"/>
        <v>4799.2952938806384</v>
      </c>
      <c r="AR18" s="53">
        <f t="shared" si="11"/>
        <v>4942.6043386833053</v>
      </c>
      <c r="AS18" s="53">
        <f t="shared" si="11"/>
        <v>5092.144211520872</v>
      </c>
      <c r="AT18" s="53">
        <f t="shared" si="11"/>
        <v>5244.7994983758872</v>
      </c>
      <c r="AU18" s="53">
        <f t="shared" si="11"/>
        <v>5402.1279062570766</v>
      </c>
      <c r="AV18" s="53">
        <f t="shared" si="11"/>
        <v>5564.1294351644401</v>
      </c>
      <c r="AW18" s="53">
        <f t="shared" si="11"/>
        <v>5730.8040850979769</v>
      </c>
      <c r="AX18" s="53">
        <f t="shared" si="11"/>
        <v>5902.1518560576878</v>
      </c>
      <c r="AY18" s="53">
        <f t="shared" si="11"/>
        <v>6079.7304550522977</v>
      </c>
      <c r="AZ18" s="53">
        <f t="shared" si="11"/>
        <v>6261.9821750730816</v>
      </c>
      <c r="BA18" s="53">
        <f t="shared" si="11"/>
        <v>6448.9070161200398</v>
      </c>
      <c r="BB18" s="53">
        <f t="shared" si="11"/>
        <v>6643.6203922106206</v>
      </c>
      <c r="BC18" s="53">
        <f t="shared" si="11"/>
        <v>6843.0068893273747</v>
      </c>
      <c r="BD18" s="53">
        <f t="shared" si="11"/>
        <v>7047.0665074703038</v>
      </c>
      <c r="BE18" s="53">
        <f t="shared" si="11"/>
        <v>7258.9146606568556</v>
      </c>
      <c r="BF18" s="53">
        <f t="shared" si="11"/>
        <v>7476.9936418783063</v>
      </c>
      <c r="BG18" s="53">
        <f t="shared" si="11"/>
        <v>7701.3034511346559</v>
      </c>
      <c r="BH18" s="53">
        <f t="shared" si="11"/>
        <v>7931.8440884259035</v>
      </c>
      <c r="BI18" s="53">
        <f t="shared" si="11"/>
        <v>8170.1732607607746</v>
      </c>
      <c r="BJ18" s="53">
        <f t="shared" si="11"/>
        <v>8414.7332611305446</v>
      </c>
      <c r="BK18" s="53">
        <f t="shared" si="11"/>
        <v>8667.0817965439364</v>
      </c>
      <c r="BL18" s="53">
        <f t="shared" si="11"/>
        <v>8927.2188670009527</v>
      </c>
      <c r="BM18" s="53">
        <f t="shared" si="11"/>
        <v>9195.1444725015917</v>
      </c>
      <c r="BN18" s="53">
        <f t="shared" si="11"/>
        <v>9470.8586130458552</v>
      </c>
      <c r="BO18" s="53">
        <f t="shared" ref="BO18:BY18" si="12">x*BO15</f>
        <v>9755.9189956424652</v>
      </c>
      <c r="BP18" s="53">
        <f t="shared" si="12"/>
        <v>10048.7679132827</v>
      </c>
      <c r="BQ18" s="53">
        <f t="shared" si="12"/>
        <v>10349.405365966555</v>
      </c>
      <c r="BR18" s="53">
        <f t="shared" si="12"/>
        <v>10660.946767711484</v>
      </c>
      <c r="BS18" s="53">
        <f t="shared" si="12"/>
        <v>10980.276704500038</v>
      </c>
      <c r="BT18" s="53">
        <f t="shared" si="12"/>
        <v>11308.952883340939</v>
      </c>
      <c r="BU18" s="53">
        <f t="shared" si="12"/>
        <v>11648.533011242911</v>
      </c>
      <c r="BV18" s="53">
        <f t="shared" si="12"/>
        <v>11882.189062551608</v>
      </c>
      <c r="BW18" s="53">
        <f t="shared" si="12"/>
        <v>12118.960527877754</v>
      </c>
      <c r="BX18" s="53">
        <f t="shared" si="12"/>
        <v>12361.9628212388</v>
      </c>
      <c r="BY18" s="53">
        <f t="shared" si="12"/>
        <v>12609.638235626018</v>
      </c>
      <c r="BZ18" s="22"/>
      <c r="CA18" s="22"/>
      <c r="CB18" s="22"/>
      <c r="CC18" s="22"/>
    </row>
    <row r="19" spans="1:81" s="8" customFormat="1" x14ac:dyDescent="0.25">
      <c r="A19" s="45"/>
      <c r="B19" s="45" t="s">
        <v>15</v>
      </c>
      <c r="C19" s="53" cm="1">
        <f t="array" ref="C19">y</f>
        <v>3832.6963334146999</v>
      </c>
      <c r="D19" s="53" cm="1">
        <f t="array" ref="D19">y</f>
        <v>3832.6963334146999</v>
      </c>
      <c r="E19" s="53" cm="1">
        <f t="array" ref="E19">y</f>
        <v>3832.6963334146999</v>
      </c>
      <c r="F19" s="53" cm="1">
        <f t="array" ref="F19">y</f>
        <v>3832.6963334146999</v>
      </c>
      <c r="G19" s="53" cm="1">
        <f t="array" ref="G19">y</f>
        <v>3832.6963334146999</v>
      </c>
      <c r="H19" s="53" cm="1">
        <f t="array" ref="H19">y</f>
        <v>3832.6963334146999</v>
      </c>
      <c r="I19" s="53" cm="1">
        <f t="array" ref="I19">y</f>
        <v>3832.6963334146999</v>
      </c>
      <c r="J19" s="53" cm="1">
        <f t="array" ref="J19">y</f>
        <v>3832.6963334146999</v>
      </c>
      <c r="K19" s="53" cm="1">
        <f t="array" ref="K19">y</f>
        <v>3832.6963334146999</v>
      </c>
      <c r="L19" s="53" cm="1">
        <f t="array" ref="L19">y</f>
        <v>3832.6963334146999</v>
      </c>
      <c r="M19" s="53" cm="1">
        <f t="array" ref="M19">y</f>
        <v>3832.6963334146999</v>
      </c>
      <c r="N19" s="53" cm="1">
        <f t="array" ref="N19">y</f>
        <v>3832.6963334146999</v>
      </c>
      <c r="O19" s="53" cm="1">
        <f t="array" ref="O19">y</f>
        <v>3832.6963334146999</v>
      </c>
      <c r="P19" s="53" cm="1">
        <f t="array" ref="P19">y</f>
        <v>3832.6963334146999</v>
      </c>
      <c r="Q19" s="53" cm="1">
        <f t="array" ref="Q19">y</f>
        <v>3832.6963334146999</v>
      </c>
      <c r="R19" s="53" cm="1">
        <f t="array" ref="R19">y</f>
        <v>3832.6963334146999</v>
      </c>
      <c r="S19" s="53" cm="1">
        <f t="array" ref="S19">y</f>
        <v>3832.6963334146999</v>
      </c>
      <c r="T19" s="53" cm="1">
        <f t="array" ref="T19">y</f>
        <v>3832.6963334146999</v>
      </c>
      <c r="U19" s="53" cm="1">
        <f t="array" ref="U19">y</f>
        <v>3832.6963334146999</v>
      </c>
      <c r="V19" s="53" cm="1">
        <f t="array" ref="V19">y</f>
        <v>3832.6963334146999</v>
      </c>
      <c r="W19" s="53" cm="1">
        <f t="array" ref="W19">y</f>
        <v>3832.6963334146999</v>
      </c>
      <c r="X19" s="53" cm="1">
        <f t="array" ref="X19">y</f>
        <v>3832.6963334146999</v>
      </c>
      <c r="Y19" s="53" cm="1">
        <f t="array" ref="Y19">y</f>
        <v>3832.6963334146999</v>
      </c>
      <c r="Z19" s="53" cm="1">
        <f t="array" ref="Z19">y</f>
        <v>3832.6963334146999</v>
      </c>
      <c r="AA19" s="53" cm="1">
        <f t="array" ref="AA19">y</f>
        <v>3832.6963334146999</v>
      </c>
      <c r="AB19" s="53" cm="1">
        <f t="array" ref="AB19">y</f>
        <v>3832.6963334146999</v>
      </c>
      <c r="AC19" s="53" cm="1">
        <f t="array" ref="AC19">y</f>
        <v>3832.6963334146999</v>
      </c>
      <c r="AD19" s="53" cm="1">
        <f t="array" ref="AD19">y</f>
        <v>3832.6963334146999</v>
      </c>
      <c r="AE19" s="53" cm="1">
        <f t="array" ref="AE19">y</f>
        <v>3832.6963334146999</v>
      </c>
      <c r="AF19" s="53" cm="1">
        <f t="array" ref="AF19">y</f>
        <v>3832.6963334146999</v>
      </c>
      <c r="AG19" s="53" cm="1">
        <f t="array" ref="AG19">y</f>
        <v>3832.6963334146999</v>
      </c>
      <c r="AH19" s="53" cm="1">
        <f t="array" ref="AH19">y</f>
        <v>3832.6963334146999</v>
      </c>
      <c r="AI19" s="53" cm="1">
        <f t="array" ref="AI19">y</f>
        <v>3832.6963334146999</v>
      </c>
      <c r="AJ19" s="53" cm="1">
        <f t="array" ref="AJ19">y</f>
        <v>3832.6963334146999</v>
      </c>
      <c r="AK19" s="53" cm="1">
        <f t="array" ref="AK19">y</f>
        <v>3832.6963334146999</v>
      </c>
      <c r="AL19" s="53" cm="1">
        <f t="array" ref="AL19">y</f>
        <v>3832.6963334146999</v>
      </c>
      <c r="AM19" s="53" cm="1">
        <f t="array" ref="AM19">y</f>
        <v>3832.6963334146999</v>
      </c>
      <c r="AN19" s="53" cm="1">
        <f t="array" ref="AN19">y</f>
        <v>3832.6963334146999</v>
      </c>
      <c r="AO19" s="53" cm="1">
        <f t="array" ref="AO19">y</f>
        <v>3832.6963334146999</v>
      </c>
      <c r="AP19" s="53" cm="1">
        <f t="array" ref="AP19">y</f>
        <v>3832.6963334146999</v>
      </c>
      <c r="AQ19" s="53" cm="1">
        <f t="array" ref="AQ19">y</f>
        <v>3832.6963334146999</v>
      </c>
      <c r="AR19" s="53" cm="1">
        <f t="array" ref="AR19">y</f>
        <v>3832.6963334146999</v>
      </c>
      <c r="AS19" s="53" cm="1">
        <f t="array" ref="AS19">y</f>
        <v>3832.6963334146999</v>
      </c>
      <c r="AT19" s="53" cm="1">
        <f t="array" ref="AT19">y</f>
        <v>3832.6963334146999</v>
      </c>
      <c r="AU19" s="53" cm="1">
        <f t="array" ref="AU19">y</f>
        <v>3832.6963334146999</v>
      </c>
      <c r="AV19" s="53" cm="1">
        <f t="array" ref="AV19">y</f>
        <v>3832.6963334146999</v>
      </c>
      <c r="AW19" s="53" cm="1">
        <f t="array" ref="AW19">y</f>
        <v>3832.6963334146999</v>
      </c>
      <c r="AX19" s="53" cm="1">
        <f t="array" ref="AX19">y</f>
        <v>3832.6963334146999</v>
      </c>
      <c r="AY19" s="53" cm="1">
        <f t="array" ref="AY19">y</f>
        <v>3832.6963334146999</v>
      </c>
      <c r="AZ19" s="53" cm="1">
        <f t="array" ref="AZ19">y</f>
        <v>3832.6963334146999</v>
      </c>
      <c r="BA19" s="53" cm="1">
        <f t="array" ref="BA19">y</f>
        <v>3832.6963334146999</v>
      </c>
      <c r="BB19" s="53" cm="1">
        <f t="array" ref="BB19">y</f>
        <v>3832.6963334146999</v>
      </c>
      <c r="BC19" s="53" cm="1">
        <f t="array" ref="BC19">y</f>
        <v>3832.6963334146999</v>
      </c>
      <c r="BD19" s="53" cm="1">
        <f t="array" ref="BD19">y</f>
        <v>3832.6963334146999</v>
      </c>
      <c r="BE19" s="53" cm="1">
        <f t="array" ref="BE19">y</f>
        <v>3832.6963334146999</v>
      </c>
      <c r="BF19" s="53" cm="1">
        <f t="array" ref="BF19">y</f>
        <v>3832.6963334146999</v>
      </c>
      <c r="BG19" s="53" cm="1">
        <f t="array" ref="BG19">y</f>
        <v>3832.6963334146999</v>
      </c>
      <c r="BH19" s="53" cm="1">
        <f t="array" ref="BH19">y</f>
        <v>3832.6963334146999</v>
      </c>
      <c r="BI19" s="53" cm="1">
        <f t="array" ref="BI19">y</f>
        <v>3832.6963334146999</v>
      </c>
      <c r="BJ19" s="53" cm="1">
        <f t="array" ref="BJ19">y</f>
        <v>3832.6963334146999</v>
      </c>
      <c r="BK19" s="53" cm="1">
        <f t="array" ref="BK19">y</f>
        <v>3832.6963334146999</v>
      </c>
      <c r="BL19" s="53" cm="1">
        <f t="array" ref="BL19">y</f>
        <v>3832.6963334146999</v>
      </c>
      <c r="BM19" s="53" cm="1">
        <f t="array" ref="BM19">y</f>
        <v>3832.6963334146999</v>
      </c>
      <c r="BN19" s="53" cm="1">
        <f t="array" ref="BN19">y</f>
        <v>3832.6963334146999</v>
      </c>
      <c r="BO19" s="53" cm="1">
        <f t="array" ref="BO19">y</f>
        <v>3832.6963334146999</v>
      </c>
      <c r="BP19" s="53" cm="1">
        <f t="array" ref="BP19">y</f>
        <v>3832.6963334146999</v>
      </c>
      <c r="BQ19" s="53" cm="1">
        <f t="array" ref="BQ19">y</f>
        <v>3832.6963334146999</v>
      </c>
      <c r="BR19" s="53" cm="1">
        <f t="array" ref="BR19">y</f>
        <v>3832.6963334146999</v>
      </c>
      <c r="BS19" s="53" cm="1">
        <f t="array" ref="BS19">y</f>
        <v>3832.6963334146999</v>
      </c>
      <c r="BT19" s="53" cm="1">
        <f t="array" ref="BT19">y</f>
        <v>3832.6963334146999</v>
      </c>
      <c r="BU19" s="53" cm="1">
        <f t="array" ref="BU19">y</f>
        <v>3832.6963334146999</v>
      </c>
      <c r="BV19" s="53" cm="1">
        <f t="array" ref="BV19">y</f>
        <v>3832.6963334146999</v>
      </c>
      <c r="BW19" s="53" cm="1">
        <f t="array" ref="BW19">y</f>
        <v>3832.6963334146999</v>
      </c>
      <c r="BX19" s="53" cm="1">
        <f t="array" ref="BX19">y</f>
        <v>3832.6963334146999</v>
      </c>
      <c r="BY19" s="53" cm="1">
        <f t="array" ref="BY19">y</f>
        <v>3832.6963334146999</v>
      </c>
      <c r="BZ19" s="22"/>
      <c r="CA19" s="22"/>
      <c r="CB19" s="22"/>
      <c r="CC19" s="22"/>
    </row>
    <row r="20" spans="1:81" s="8" customFormat="1" x14ac:dyDescent="0.25">
      <c r="A20" s="45"/>
      <c r="B20" s="45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22"/>
      <c r="CA20" s="22"/>
      <c r="CB20" s="22"/>
      <c r="CC20" s="22"/>
    </row>
    <row r="21" spans="1:81" s="8" customFormat="1" x14ac:dyDescent="0.25">
      <c r="A21" s="45"/>
      <c r="B21" s="54" t="s">
        <v>16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</row>
    <row r="22" spans="1:81" s="8" customFormat="1" x14ac:dyDescent="0.25">
      <c r="A22" s="45"/>
      <c r="B22" s="45" t="s">
        <v>17</v>
      </c>
      <c r="C22" s="53">
        <f t="shared" ref="C22:BN22" si="13">C14*C15</f>
        <v>0</v>
      </c>
      <c r="D22" s="53">
        <f t="shared" si="13"/>
        <v>0</v>
      </c>
      <c r="E22" s="53">
        <f t="shared" si="13"/>
        <v>0</v>
      </c>
      <c r="F22" s="53">
        <f t="shared" si="13"/>
        <v>0</v>
      </c>
      <c r="G22" s="53">
        <f>G14*G15</f>
        <v>34611.053388333625</v>
      </c>
      <c r="H22" s="53">
        <f t="shared" si="13"/>
        <v>37616.531909970778</v>
      </c>
      <c r="I22" s="53">
        <f t="shared" si="13"/>
        <v>40428.12786275649</v>
      </c>
      <c r="J22" s="53">
        <f t="shared" si="13"/>
        <v>42944.126058899958</v>
      </c>
      <c r="K22" s="53">
        <f t="shared" si="13"/>
        <v>45288.519921730403</v>
      </c>
      <c r="L22" s="53">
        <f t="shared" si="13"/>
        <v>43962.131747393512</v>
      </c>
      <c r="M22" s="53">
        <f t="shared" si="13"/>
        <v>42657.822602264496</v>
      </c>
      <c r="N22" s="53">
        <f t="shared" si="13"/>
        <v>41375.131841546208</v>
      </c>
      <c r="O22" s="53">
        <f t="shared" si="13"/>
        <v>40113.414940430201</v>
      </c>
      <c r="P22" s="53">
        <f t="shared" si="13"/>
        <v>38872.045358531737</v>
      </c>
      <c r="Q22" s="53">
        <f t="shared" si="13"/>
        <v>37650.41395727983</v>
      </c>
      <c r="R22" s="53">
        <f t="shared" si="13"/>
        <v>36447.765145552403</v>
      </c>
      <c r="S22" s="53">
        <f t="shared" si="13"/>
        <v>35264.170748129916</v>
      </c>
      <c r="T22" s="53">
        <f t="shared" si="13"/>
        <v>34098.106747392841</v>
      </c>
      <c r="U22" s="53">
        <f t="shared" si="13"/>
        <v>32949.665327752729</v>
      </c>
      <c r="V22" s="53">
        <f t="shared" si="13"/>
        <v>31849.543715490665</v>
      </c>
      <c r="W22" s="53">
        <f t="shared" si="13"/>
        <v>30763.651227801322</v>
      </c>
      <c r="X22" s="53">
        <f t="shared" si="13"/>
        <v>29691.667483224359</v>
      </c>
      <c r="Y22" s="53">
        <f t="shared" si="13"/>
        <v>28632.753634211087</v>
      </c>
      <c r="Z22" s="53">
        <f t="shared" si="13"/>
        <v>27586.875276994429</v>
      </c>
      <c r="AA22" s="53">
        <f t="shared" si="13"/>
        <v>26553.478883674525</v>
      </c>
      <c r="AB22" s="53">
        <f t="shared" si="13"/>
        <v>25532.153108961953</v>
      </c>
      <c r="AC22" s="53">
        <f t="shared" si="13"/>
        <v>24522.604414264439</v>
      </c>
      <c r="AD22" s="53">
        <f t="shared" si="13"/>
        <v>23524.115497218656</v>
      </c>
      <c r="AE22" s="53">
        <f t="shared" si="13"/>
        <v>22536.627548569049</v>
      </c>
      <c r="AF22" s="53">
        <f t="shared" si="13"/>
        <v>22596.073385516815</v>
      </c>
      <c r="AG22" s="53">
        <f t="shared" si="13"/>
        <v>22622.841919805876</v>
      </c>
      <c r="AH22" s="53">
        <f t="shared" si="13"/>
        <v>23544.01709137646</v>
      </c>
      <c r="AI22" s="53">
        <f t="shared" si="13"/>
        <v>24513.902121880928</v>
      </c>
      <c r="AJ22" s="53">
        <f t="shared" si="13"/>
        <v>25532.94426759761</v>
      </c>
      <c r="AK22" s="53">
        <f t="shared" si="13"/>
        <v>26601.600099463431</v>
      </c>
      <c r="AL22" s="53">
        <f t="shared" si="13"/>
        <v>27709.389485480388</v>
      </c>
      <c r="AM22" s="53">
        <f t="shared" si="13"/>
        <v>28878.647891578701</v>
      </c>
      <c r="AN22" s="53">
        <f t="shared" si="13"/>
        <v>30087.93641822732</v>
      </c>
      <c r="AO22" s="53">
        <f t="shared" si="13"/>
        <v>31348.666856053293</v>
      </c>
      <c r="AP22" s="53">
        <f t="shared" si="13"/>
        <v>32672.33666910222</v>
      </c>
      <c r="AQ22" s="53">
        <f t="shared" si="13"/>
        <v>34059.482660167174</v>
      </c>
      <c r="AR22" s="53">
        <f t="shared" si="13"/>
        <v>35156.090543039631</v>
      </c>
      <c r="AS22" s="53">
        <f t="shared" si="13"/>
        <v>36304.486112275423</v>
      </c>
      <c r="AT22" s="53">
        <f t="shared" si="13"/>
        <v>37482.785279565353</v>
      </c>
      <c r="AU22" s="53">
        <f t="shared" si="13"/>
        <v>38702.364002904229</v>
      </c>
      <c r="AV22" s="53">
        <f t="shared" si="13"/>
        <v>39963.514721098349</v>
      </c>
      <c r="AW22" s="53">
        <f t="shared" si="13"/>
        <v>41266.527008187877</v>
      </c>
      <c r="AX22" s="53">
        <f t="shared" si="13"/>
        <v>42611.688792009329</v>
      </c>
      <c r="AY22" s="53">
        <f t="shared" si="13"/>
        <v>44010.563988506743</v>
      </c>
      <c r="AZ22" s="53">
        <f t="shared" si="13"/>
        <v>45452.226994332465</v>
      </c>
      <c r="BA22" s="53">
        <f t="shared" si="13"/>
        <v>46936.972798844938</v>
      </c>
      <c r="BB22" s="53">
        <f t="shared" si="13"/>
        <v>48487.840280116216</v>
      </c>
      <c r="BC22" s="53">
        <f t="shared" si="13"/>
        <v>50082.529348497919</v>
      </c>
      <c r="BD22" s="53">
        <f t="shared" si="13"/>
        <v>51721.364962000291</v>
      </c>
      <c r="BE22" s="53">
        <f t="shared" si="13"/>
        <v>53427.617749570258</v>
      </c>
      <c r="BF22" s="53">
        <f t="shared" si="13"/>
        <v>55190.345992257309</v>
      </c>
      <c r="BG22" s="53">
        <f t="shared" si="13"/>
        <v>57010.033142787128</v>
      </c>
      <c r="BH22" s="53">
        <f t="shared" si="13"/>
        <v>58887.191164422627</v>
      </c>
      <c r="BI22" s="53">
        <f t="shared" si="13"/>
        <v>60833.963053097999</v>
      </c>
      <c r="BJ22" s="53">
        <f t="shared" si="13"/>
        <v>62839.399934246343</v>
      </c>
      <c r="BK22" s="53">
        <f t="shared" si="13"/>
        <v>64915.792303354756</v>
      </c>
      <c r="BL22" s="53">
        <f t="shared" si="13"/>
        <v>67063.913590526878</v>
      </c>
      <c r="BM22" s="53">
        <f t="shared" si="13"/>
        <v>69284.589404679311</v>
      </c>
      <c r="BN22" s="53">
        <f t="shared" si="13"/>
        <v>71578.702183085537</v>
      </c>
      <c r="BO22" s="53">
        <f t="shared" ref="BO22:BY22" si="14">BO14*BO15</f>
        <v>73959.004729108521</v>
      </c>
      <c r="BP22" s="53">
        <f t="shared" si="14"/>
        <v>76414.771277024876</v>
      </c>
      <c r="BQ22" s="53">
        <f t="shared" si="14"/>
        <v>78947.084068378972</v>
      </c>
      <c r="BR22" s="53">
        <f t="shared" si="14"/>
        <v>81580.940767808759</v>
      </c>
      <c r="BS22" s="53">
        <f t="shared" si="14"/>
        <v>84293.891213744835</v>
      </c>
      <c r="BT22" s="53">
        <f t="shared" si="14"/>
        <v>87099.257377467336</v>
      </c>
      <c r="BU22" s="53">
        <f t="shared" si="14"/>
        <v>90010.607685344032</v>
      </c>
      <c r="BV22" s="53">
        <f t="shared" si="14"/>
        <v>92123.910961742717</v>
      </c>
      <c r="BW22" s="53">
        <f t="shared" si="14"/>
        <v>94280.0337942318</v>
      </c>
      <c r="BX22" s="53">
        <f t="shared" si="14"/>
        <v>96504.429104044655</v>
      </c>
      <c r="BY22" s="53">
        <f t="shared" si="14"/>
        <v>98786.350055192044</v>
      </c>
    </row>
    <row r="23" spans="1:81" s="8" customFormat="1" x14ac:dyDescent="0.25">
      <c r="A23" s="45"/>
      <c r="B23" s="45" t="s">
        <v>18</v>
      </c>
      <c r="C23" s="53">
        <f t="shared" ref="C23:BN23" si="15">C14*C16</f>
        <v>0</v>
      </c>
      <c r="D23" s="53">
        <f t="shared" si="15"/>
        <v>0</v>
      </c>
      <c r="E23" s="53">
        <f t="shared" si="15"/>
        <v>0</v>
      </c>
      <c r="F23" s="53">
        <f t="shared" si="15"/>
        <v>0</v>
      </c>
      <c r="G23" s="53">
        <f>G14*G16</f>
        <v>11059.009334053231</v>
      </c>
      <c r="H23" s="53">
        <f t="shared" si="15"/>
        <v>10771.253630608371</v>
      </c>
      <c r="I23" s="53">
        <f t="shared" si="15"/>
        <v>10487.342176484723</v>
      </c>
      <c r="J23" s="53">
        <f t="shared" si="15"/>
        <v>10187.47515995802</v>
      </c>
      <c r="K23" s="53">
        <f t="shared" si="15"/>
        <v>9892.5955661965127</v>
      </c>
      <c r="L23" s="53">
        <f t="shared" si="15"/>
        <v>9982.7596334695791</v>
      </c>
      <c r="M23" s="53">
        <f t="shared" si="15"/>
        <v>10075.683495110001</v>
      </c>
      <c r="N23" s="53">
        <f t="shared" si="15"/>
        <v>10150.116356711527</v>
      </c>
      <c r="O23" s="53">
        <f t="shared" si="15"/>
        <v>10245.000839322547</v>
      </c>
      <c r="P23" s="53">
        <f t="shared" si="15"/>
        <v>10319.846895471941</v>
      </c>
      <c r="Q23" s="53">
        <f t="shared" si="15"/>
        <v>10393.177160554922</v>
      </c>
      <c r="R23" s="53">
        <f t="shared" si="15"/>
        <v>10463.640689889744</v>
      </c>
      <c r="S23" s="53">
        <f t="shared" si="15"/>
        <v>10530.155643464623</v>
      </c>
      <c r="T23" s="53">
        <f t="shared" si="15"/>
        <v>10591.202623890144</v>
      </c>
      <c r="U23" s="53">
        <f t="shared" si="15"/>
        <v>10645.763209590776</v>
      </c>
      <c r="V23" s="53">
        <f t="shared" si="15"/>
        <v>10703.159193875883</v>
      </c>
      <c r="W23" s="53">
        <f t="shared" si="15"/>
        <v>10751.770568333828</v>
      </c>
      <c r="X23" s="53">
        <f t="shared" si="15"/>
        <v>10790.49077522844</v>
      </c>
      <c r="Y23" s="53">
        <f t="shared" si="15"/>
        <v>10818.03989924346</v>
      </c>
      <c r="Z23" s="53">
        <f t="shared" si="15"/>
        <v>10846.687878952682</v>
      </c>
      <c r="AA23" s="53">
        <f t="shared" si="15"/>
        <v>10861.048492026257</v>
      </c>
      <c r="AB23" s="53">
        <f t="shared" si="15"/>
        <v>10860.051682448531</v>
      </c>
      <c r="AC23" s="53">
        <f t="shared" si="15"/>
        <v>10842.687789504344</v>
      </c>
      <c r="AD23" s="53">
        <f t="shared" si="15"/>
        <v>10819.060319892209</v>
      </c>
      <c r="AE23" s="53">
        <f t="shared" si="15"/>
        <v>10776.035064030137</v>
      </c>
      <c r="AF23" s="53">
        <f t="shared" si="15"/>
        <v>11238.373512911867</v>
      </c>
      <c r="AG23" s="53">
        <f t="shared" si="15"/>
        <v>11696.975875002847</v>
      </c>
      <c r="AH23" s="53">
        <f t="shared" si="15"/>
        <v>12190.689681031416</v>
      </c>
      <c r="AI23" s="53">
        <f t="shared" si="15"/>
        <v>12687.115047530557</v>
      </c>
      <c r="AJ23" s="53">
        <f t="shared" si="15"/>
        <v>13219.106558021487</v>
      </c>
      <c r="AK23" s="53">
        <f t="shared" si="15"/>
        <v>13765.099024773685</v>
      </c>
      <c r="AL23" s="53">
        <f t="shared" si="15"/>
        <v>14347.160195681196</v>
      </c>
      <c r="AM23" s="53">
        <f t="shared" si="15"/>
        <v>14943.658722939168</v>
      </c>
      <c r="AN23" s="53">
        <f t="shared" si="15"/>
        <v>15576.741088370332</v>
      </c>
      <c r="AO23" s="53">
        <f t="shared" si="15"/>
        <v>16235.703515687714</v>
      </c>
      <c r="AP23" s="53">
        <f t="shared" si="15"/>
        <v>16920.78475705699</v>
      </c>
      <c r="AQ23" s="53">
        <f t="shared" si="15"/>
        <v>17632.221630304004</v>
      </c>
      <c r="AR23" s="53">
        <f t="shared" si="15"/>
        <v>18204.051926320237</v>
      </c>
      <c r="AS23" s="53">
        <f t="shared" si="15"/>
        <v>18790.819976130319</v>
      </c>
      <c r="AT23" s="53">
        <f t="shared" si="15"/>
        <v>19403.770342228217</v>
      </c>
      <c r="AU23" s="53">
        <f t="shared" si="15"/>
        <v>20031.932925378631</v>
      </c>
      <c r="AV23" s="53">
        <f t="shared" si="15"/>
        <v>20686.600985249399</v>
      </c>
      <c r="AW23" s="53">
        <f t="shared" si="15"/>
        <v>21356.745698176059</v>
      </c>
      <c r="AX23" s="53">
        <f t="shared" si="15"/>
        <v>22064.959992061835</v>
      </c>
      <c r="AY23" s="53">
        <f t="shared" si="15"/>
        <v>22777.693891053965</v>
      </c>
      <c r="AZ23" s="53">
        <f t="shared" si="15"/>
        <v>23528.876710250213</v>
      </c>
      <c r="BA23" s="53">
        <f t="shared" si="15"/>
        <v>24296.119011576015</v>
      </c>
      <c r="BB23" s="53">
        <f t="shared" si="15"/>
        <v>25102.262916411863</v>
      </c>
      <c r="BC23" s="53">
        <f t="shared" si="15"/>
        <v>25924.805767922666</v>
      </c>
      <c r="BD23" s="53">
        <f t="shared" si="15"/>
        <v>26775.29547767566</v>
      </c>
      <c r="BE23" s="53">
        <f t="shared" si="15"/>
        <v>27653.951504713186</v>
      </c>
      <c r="BF23" s="53">
        <f t="shared" si="15"/>
        <v>28572.502039741543</v>
      </c>
      <c r="BG23" s="53">
        <f t="shared" si="15"/>
        <v>29508.227106066395</v>
      </c>
      <c r="BH23" s="53">
        <f t="shared" si="15"/>
        <v>30484.413964928917</v>
      </c>
      <c r="BI23" s="53">
        <f t="shared" si="15"/>
        <v>31489.839788209927</v>
      </c>
      <c r="BJ23" s="53">
        <f t="shared" si="15"/>
        <v>32536.431250664016</v>
      </c>
      <c r="BK23" s="53">
        <f t="shared" si="15"/>
        <v>33612.9399040196</v>
      </c>
      <c r="BL23" s="53">
        <f t="shared" si="15"/>
        <v>34719.70539575872</v>
      </c>
      <c r="BM23" s="53">
        <f t="shared" si="15"/>
        <v>35868.830293189902</v>
      </c>
      <c r="BN23" s="53">
        <f t="shared" si="15"/>
        <v>37060.814880321261</v>
      </c>
      <c r="BO23" s="53">
        <f t="shared" ref="BO23:BY23" si="16">BO14*BO16</f>
        <v>38284.38341557877</v>
      </c>
      <c r="BP23" s="53">
        <f t="shared" si="16"/>
        <v>39551.840225389249</v>
      </c>
      <c r="BQ23" s="53">
        <f t="shared" si="16"/>
        <v>40875.672666349135</v>
      </c>
      <c r="BR23" s="53">
        <f t="shared" si="16"/>
        <v>42232.798530149972</v>
      </c>
      <c r="BS23" s="53">
        <f t="shared" si="16"/>
        <v>43635.751034040986</v>
      </c>
      <c r="BT23" s="53">
        <f t="shared" si="16"/>
        <v>45097.260121473788</v>
      </c>
      <c r="BU23" s="53">
        <f t="shared" si="16"/>
        <v>46594.151156721957</v>
      </c>
      <c r="BV23" s="53">
        <f t="shared" si="16"/>
        <v>47692.360302559253</v>
      </c>
      <c r="BW23" s="53">
        <f t="shared" si="16"/>
        <v>48812.336262617697</v>
      </c>
      <c r="BX23" s="53">
        <f t="shared" si="16"/>
        <v>49954.661638031183</v>
      </c>
      <c r="BY23" s="53">
        <f t="shared" si="16"/>
        <v>51132.156483169194</v>
      </c>
    </row>
    <row r="24" spans="1:81" s="8" customFormat="1" x14ac:dyDescent="0.25">
      <c r="A24" s="45"/>
      <c r="B24" s="45" t="s">
        <v>19</v>
      </c>
      <c r="C24" s="55">
        <f t="shared" ref="C24:BN24" si="17">C14*C17</f>
        <v>0</v>
      </c>
      <c r="D24" s="55">
        <f t="shared" si="17"/>
        <v>0</v>
      </c>
      <c r="E24" s="55">
        <f t="shared" si="17"/>
        <v>0</v>
      </c>
      <c r="F24" s="55">
        <f t="shared" si="17"/>
        <v>0</v>
      </c>
      <c r="G24" s="55">
        <f t="shared" si="17"/>
        <v>41586.736199044128</v>
      </c>
      <c r="H24" s="55">
        <f t="shared" si="17"/>
        <v>44268.668767555282</v>
      </c>
      <c r="I24" s="55">
        <f t="shared" si="17"/>
        <v>47112.367931285218</v>
      </c>
      <c r="J24" s="55">
        <f t="shared" si="17"/>
        <v>49996.993477332435</v>
      </c>
      <c r="K24" s="55">
        <f t="shared" si="17"/>
        <v>53072.144565023482</v>
      </c>
      <c r="L24" s="55">
        <f t="shared" si="17"/>
        <v>56308.673788788234</v>
      </c>
      <c r="M24" s="55">
        <f t="shared" si="17"/>
        <v>59716.855836871473</v>
      </c>
      <c r="N24" s="55">
        <f t="shared" si="17"/>
        <v>63304.150349979725</v>
      </c>
      <c r="O24" s="55">
        <f t="shared" si="17"/>
        <v>67093.200985337884</v>
      </c>
      <c r="P24" s="55">
        <f t="shared" si="17"/>
        <v>71063.249508059947</v>
      </c>
      <c r="Q24" s="55">
        <f t="shared" si="17"/>
        <v>75228.527551703621</v>
      </c>
      <c r="R24" s="55">
        <f t="shared" si="17"/>
        <v>79597.159696167961</v>
      </c>
      <c r="S24" s="55">
        <f t="shared" si="17"/>
        <v>84173.527104993729</v>
      </c>
      <c r="T24" s="55">
        <f t="shared" si="17"/>
        <v>88969.375982755679</v>
      </c>
      <c r="U24" s="55">
        <f t="shared" si="17"/>
        <v>93961.119561618441</v>
      </c>
      <c r="V24" s="55">
        <f t="shared" si="17"/>
        <v>94707.668638381743</v>
      </c>
      <c r="W24" s="55">
        <f t="shared" si="17"/>
        <v>95392.425962731038</v>
      </c>
      <c r="X24" s="55">
        <f t="shared" si="17"/>
        <v>96002.583053056194</v>
      </c>
      <c r="Y24" s="55">
        <f t="shared" si="17"/>
        <v>96537.603827683371</v>
      </c>
      <c r="Z24" s="55">
        <f t="shared" si="17"/>
        <v>96984.487591661164</v>
      </c>
      <c r="AA24" s="55">
        <f t="shared" si="17"/>
        <v>97341.509724310454</v>
      </c>
      <c r="AB24" s="55">
        <f t="shared" si="17"/>
        <v>97605.63380060684</v>
      </c>
      <c r="AC24" s="55">
        <f t="shared" si="17"/>
        <v>97760.78111188281</v>
      </c>
      <c r="AD24" s="55">
        <f t="shared" si="17"/>
        <v>97789.398027084171</v>
      </c>
      <c r="AE24" s="55">
        <f t="shared" si="17"/>
        <v>97687.570876634636</v>
      </c>
      <c r="AF24" s="55">
        <f t="shared" si="17"/>
        <v>100537.88196686021</v>
      </c>
      <c r="AG24" s="55">
        <f t="shared" si="17"/>
        <v>103328.71724677538</v>
      </c>
      <c r="AH24" s="55">
        <f t="shared" si="17"/>
        <v>106203.63552627368</v>
      </c>
      <c r="AI24" s="55">
        <f t="shared" si="17"/>
        <v>109174.53077381445</v>
      </c>
      <c r="AJ24" s="55">
        <f t="shared" si="17"/>
        <v>112242.43035362965</v>
      </c>
      <c r="AK24" s="55">
        <f t="shared" si="17"/>
        <v>115397.41349101938</v>
      </c>
      <c r="AL24" s="55">
        <f t="shared" si="17"/>
        <v>118662.28680531748</v>
      </c>
      <c r="AM24" s="55">
        <f t="shared" si="17"/>
        <v>122038.05227075267</v>
      </c>
      <c r="AN24" s="55">
        <f t="shared" si="17"/>
        <v>125514.69934818013</v>
      </c>
      <c r="AO24" s="55">
        <f t="shared" si="17"/>
        <v>129104.11290542454</v>
      </c>
      <c r="AP24" s="55">
        <f t="shared" si="17"/>
        <v>131318.08509306615</v>
      </c>
      <c r="AQ24" s="55">
        <f t="shared" si="17"/>
        <v>133595.86106722502</v>
      </c>
      <c r="AR24" s="55">
        <f t="shared" si="17"/>
        <v>135904.38279260133</v>
      </c>
      <c r="AS24" s="55">
        <f t="shared" si="17"/>
        <v>138276.89097092114</v>
      </c>
      <c r="AT24" s="55">
        <f t="shared" si="17"/>
        <v>140702.38287746554</v>
      </c>
      <c r="AU24" s="55">
        <f t="shared" si="17"/>
        <v>143169.73119759466</v>
      </c>
      <c r="AV24" s="55">
        <f t="shared" si="17"/>
        <v>145690.05842613179</v>
      </c>
      <c r="AW24" s="55">
        <f t="shared" si="17"/>
        <v>148263.37428492183</v>
      </c>
      <c r="AX24" s="55">
        <f t="shared" si="17"/>
        <v>150889.6881822088</v>
      </c>
      <c r="AY24" s="55">
        <f t="shared" si="17"/>
        <v>153569.01638725938</v>
      </c>
      <c r="AZ24" s="55">
        <f t="shared" si="17"/>
        <v>161558.92326418322</v>
      </c>
      <c r="BA24" s="55">
        <f t="shared" si="17"/>
        <v>169982.13361668651</v>
      </c>
      <c r="BB24" s="55">
        <f t="shared" si="17"/>
        <v>178842.25450093977</v>
      </c>
      <c r="BC24" s="55">
        <f t="shared" si="17"/>
        <v>188165.75162689693</v>
      </c>
      <c r="BD24" s="55">
        <f t="shared" si="17"/>
        <v>197990.84845533181</v>
      </c>
      <c r="BE24" s="55">
        <f t="shared" si="17"/>
        <v>208321.84860722994</v>
      </c>
      <c r="BF24" s="55">
        <f t="shared" si="17"/>
        <v>219209.15548799699</v>
      </c>
      <c r="BG24" s="55">
        <f t="shared" si="17"/>
        <v>230657.70488575465</v>
      </c>
      <c r="BH24" s="55">
        <f t="shared" si="17"/>
        <v>242718.84684974511</v>
      </c>
      <c r="BI24" s="55">
        <f t="shared" si="17"/>
        <v>255409.85708146254</v>
      </c>
      <c r="BJ24" s="55">
        <f t="shared" si="17"/>
        <v>261931.64907801276</v>
      </c>
      <c r="BK24" s="55">
        <f t="shared" si="17"/>
        <v>268635.17573413788</v>
      </c>
      <c r="BL24" s="55">
        <f t="shared" si="17"/>
        <v>275510.86748828558</v>
      </c>
      <c r="BM24" s="55">
        <f t="shared" si="17"/>
        <v>282560.93602037092</v>
      </c>
      <c r="BN24" s="55">
        <f t="shared" si="17"/>
        <v>289811.33415148302</v>
      </c>
      <c r="BO24" s="55">
        <f t="shared" ref="BO24:BY24" si="18">BO14*BO17</f>
        <v>297253.08431121183</v>
      </c>
      <c r="BP24" s="55">
        <f t="shared" si="18"/>
        <v>304889.13314204669</v>
      </c>
      <c r="BQ24" s="55">
        <f t="shared" si="18"/>
        <v>312734.54328652413</v>
      </c>
      <c r="BR24" s="55">
        <f t="shared" si="18"/>
        <v>320792.85183273954</v>
      </c>
      <c r="BS24" s="55">
        <f t="shared" si="18"/>
        <v>329067.85337208549</v>
      </c>
      <c r="BT24" s="55">
        <f t="shared" si="18"/>
        <v>341774.60663488833</v>
      </c>
      <c r="BU24" s="55">
        <f t="shared" si="18"/>
        <v>354974.97074732295</v>
      </c>
      <c r="BV24" s="55">
        <f t="shared" si="18"/>
        <v>368713.03115652921</v>
      </c>
      <c r="BW24" s="55">
        <f t="shared" si="18"/>
        <v>382997.48946872697</v>
      </c>
      <c r="BX24" s="55">
        <f t="shared" si="18"/>
        <v>397874.04433659744</v>
      </c>
      <c r="BY24" s="55">
        <f t="shared" si="18"/>
        <v>413340.6377664496</v>
      </c>
    </row>
    <row r="25" spans="1:81" s="8" customFormat="1" x14ac:dyDescent="0.25">
      <c r="A25" s="45"/>
      <c r="B25" s="45" t="s">
        <v>20</v>
      </c>
      <c r="C25" s="55">
        <f>C$14*C$18</f>
        <v>0</v>
      </c>
      <c r="D25" s="55">
        <f t="shared" ref="D25:BO25" si="19">D$14*D$18</f>
        <v>0</v>
      </c>
      <c r="E25" s="55">
        <f t="shared" si="19"/>
        <v>0</v>
      </c>
      <c r="F25" s="55">
        <f t="shared" si="19"/>
        <v>0</v>
      </c>
      <c r="G25" s="55">
        <f t="shared" si="19"/>
        <v>53913.880442350237</v>
      </c>
      <c r="H25" s="55">
        <f t="shared" si="19"/>
        <v>58595.535400075816</v>
      </c>
      <c r="I25" s="55">
        <f t="shared" si="19"/>
        <v>62975.178121431985</v>
      </c>
      <c r="J25" s="55">
        <f t="shared" si="19"/>
        <v>66894.366145503227</v>
      </c>
      <c r="K25" s="55">
        <f t="shared" si="19"/>
        <v>70546.244896845252</v>
      </c>
      <c r="L25" s="55">
        <f t="shared" si="19"/>
        <v>68480.120741391191</v>
      </c>
      <c r="M25" s="55">
        <f t="shared" si="19"/>
        <v>66448.389244480073</v>
      </c>
      <c r="N25" s="55">
        <f t="shared" si="19"/>
        <v>64450.332856482841</v>
      </c>
      <c r="O25" s="55">
        <f t="shared" si="19"/>
        <v>62484.947596588092</v>
      </c>
      <c r="P25" s="55">
        <f t="shared" si="19"/>
        <v>60551.257498447281</v>
      </c>
      <c r="Q25" s="55">
        <f t="shared" si="19"/>
        <v>58648.313702639069</v>
      </c>
      <c r="R25" s="55">
        <f t="shared" si="19"/>
        <v>56774.939219576881</v>
      </c>
      <c r="S25" s="55">
        <f t="shared" si="19"/>
        <v>54931.245931224657</v>
      </c>
      <c r="T25" s="55">
        <f t="shared" si="19"/>
        <v>53114.859864655009</v>
      </c>
      <c r="U25" s="55">
        <f t="shared" si="19"/>
        <v>51325.92461617192</v>
      </c>
      <c r="V25" s="55">
        <f t="shared" si="19"/>
        <v>49612.257470301847</v>
      </c>
      <c r="W25" s="55">
        <f t="shared" si="19"/>
        <v>47920.755131506718</v>
      </c>
      <c r="X25" s="55">
        <f t="shared" si="19"/>
        <v>46250.918539340288</v>
      </c>
      <c r="Y25" s="55">
        <f t="shared" si="19"/>
        <v>44601.441015096723</v>
      </c>
      <c r="Z25" s="55">
        <f t="shared" si="19"/>
        <v>42972.268967786913</v>
      </c>
      <c r="AA25" s="55">
        <f t="shared" si="19"/>
        <v>41362.540163121725</v>
      </c>
      <c r="AB25" s="55">
        <f t="shared" si="19"/>
        <v>39771.613845660824</v>
      </c>
      <c r="AC25" s="55">
        <f t="shared" si="19"/>
        <v>38199.032768281686</v>
      </c>
      <c r="AD25" s="55">
        <f t="shared" si="19"/>
        <v>36643.679584065583</v>
      </c>
      <c r="AE25" s="55">
        <f t="shared" si="19"/>
        <v>35105.462685422972</v>
      </c>
      <c r="AF25" s="55">
        <f t="shared" si="19"/>
        <v>35198.061882276001</v>
      </c>
      <c r="AG25" s="55">
        <f t="shared" si="19"/>
        <v>35239.759415751367</v>
      </c>
      <c r="AH25" s="55">
        <f t="shared" si="19"/>
        <v>36674.680436769995</v>
      </c>
      <c r="AI25" s="55">
        <f t="shared" si="19"/>
        <v>38185.477146443925</v>
      </c>
      <c r="AJ25" s="55">
        <f t="shared" si="19"/>
        <v>39772.846239012601</v>
      </c>
      <c r="AK25" s="55">
        <f t="shared" si="19"/>
        <v>41437.498918224454</v>
      </c>
      <c r="AL25" s="55">
        <f t="shared" si="19"/>
        <v>43163.110209013845</v>
      </c>
      <c r="AM25" s="55">
        <f t="shared" si="19"/>
        <v>44984.472223203396</v>
      </c>
      <c r="AN25" s="55">
        <f t="shared" si="19"/>
        <v>46868.189436734261</v>
      </c>
      <c r="AO25" s="55">
        <f t="shared" si="19"/>
        <v>48832.038075848264</v>
      </c>
      <c r="AP25" s="55">
        <f t="shared" si="19"/>
        <v>50893.927820871824</v>
      </c>
      <c r="AQ25" s="55">
        <f t="shared" si="19"/>
        <v>53054.694853278001</v>
      </c>
      <c r="AR25" s="55">
        <f t="shared" si="19"/>
        <v>54762.888638251112</v>
      </c>
      <c r="AS25" s="55">
        <f t="shared" si="19"/>
        <v>56551.752465238045</v>
      </c>
      <c r="AT25" s="55">
        <f t="shared" si="19"/>
        <v>58387.197336499987</v>
      </c>
      <c r="AU25" s="55">
        <f t="shared" si="19"/>
        <v>60286.943661536403</v>
      </c>
      <c r="AV25" s="55">
        <f t="shared" si="19"/>
        <v>62251.446974325518</v>
      </c>
      <c r="AW25" s="55">
        <f t="shared" si="19"/>
        <v>64281.158346379205</v>
      </c>
      <c r="AX25" s="55">
        <f t="shared" si="19"/>
        <v>66376.526284906417</v>
      </c>
      <c r="AY25" s="55">
        <f t="shared" si="19"/>
        <v>68555.563982821521</v>
      </c>
      <c r="AZ25" s="55">
        <f t="shared" si="19"/>
        <v>70801.252551215279</v>
      </c>
      <c r="BA25" s="55">
        <f t="shared" si="19"/>
        <v>73114.051497078879</v>
      </c>
      <c r="BB25" s="55">
        <f t="shared" si="19"/>
        <v>75529.848642258294</v>
      </c>
      <c r="BC25" s="55">
        <f t="shared" si="19"/>
        <v>78013.906980813044</v>
      </c>
      <c r="BD25" s="55">
        <f t="shared" si="19"/>
        <v>80566.732702113251</v>
      </c>
      <c r="BE25" s="55">
        <f t="shared" si="19"/>
        <v>83224.57462796694</v>
      </c>
      <c r="BF25" s="55">
        <f t="shared" si="19"/>
        <v>85970.388766077449</v>
      </c>
      <c r="BG25" s="55">
        <f t="shared" si="19"/>
        <v>88804.92819414394</v>
      </c>
      <c r="BH25" s="55">
        <f t="shared" si="19"/>
        <v>91728.990400929251</v>
      </c>
      <c r="BI25" s="55">
        <f t="shared" si="19"/>
        <v>94761.490616306997</v>
      </c>
      <c r="BJ25" s="55">
        <f t="shared" si="19"/>
        <v>97885.373701626668</v>
      </c>
      <c r="BK25" s="55">
        <f t="shared" si="19"/>
        <v>101119.78464784921</v>
      </c>
      <c r="BL25" s="55">
        <f t="shared" si="19"/>
        <v>104465.92823246784</v>
      </c>
      <c r="BM25" s="55">
        <f t="shared" si="19"/>
        <v>107925.09051227839</v>
      </c>
      <c r="BN25" s="55">
        <f t="shared" si="19"/>
        <v>111498.64606600655</v>
      </c>
      <c r="BO25" s="55">
        <f t="shared" si="19"/>
        <v>115206.46002483167</v>
      </c>
      <c r="BP25" s="55">
        <f t="shared" ref="BP25:BY25" si="20">BP$14*BP$18</f>
        <v>119031.82478831252</v>
      </c>
      <c r="BQ25" s="55">
        <f t="shared" si="20"/>
        <v>122976.42617168785</v>
      </c>
      <c r="BR25" s="55">
        <f t="shared" si="20"/>
        <v>127079.20321236599</v>
      </c>
      <c r="BS25" s="55">
        <f t="shared" si="20"/>
        <v>131305.1851363233</v>
      </c>
      <c r="BT25" s="55">
        <f t="shared" si="20"/>
        <v>135675.1236715928</v>
      </c>
      <c r="BU25" s="55">
        <f t="shared" si="20"/>
        <v>140210.15445102498</v>
      </c>
      <c r="BV25" s="55">
        <f t="shared" si="20"/>
        <v>143502.06177623197</v>
      </c>
      <c r="BW25" s="55">
        <f t="shared" si="20"/>
        <v>146860.66942407144</v>
      </c>
      <c r="BX25" s="55">
        <f t="shared" si="20"/>
        <v>150325.62558834118</v>
      </c>
      <c r="BY25" s="55">
        <f t="shared" si="20"/>
        <v>153880.18984729907</v>
      </c>
    </row>
    <row r="26" spans="1:81" s="8" customFormat="1" x14ac:dyDescent="0.25">
      <c r="A26" s="45"/>
      <c r="B26" s="45" t="s">
        <v>21</v>
      </c>
      <c r="C26" s="55">
        <f>C$14*C$19</f>
        <v>0</v>
      </c>
      <c r="D26" s="55">
        <f t="shared" ref="D26:BO26" si="21">D$14*D$19</f>
        <v>0</v>
      </c>
      <c r="E26" s="55">
        <f t="shared" si="21"/>
        <v>0</v>
      </c>
      <c r="F26" s="55">
        <f t="shared" si="21"/>
        <v>0</v>
      </c>
      <c r="G26" s="55">
        <f t="shared" si="21"/>
        <v>93155.658298515962</v>
      </c>
      <c r="H26" s="55">
        <f t="shared" si="21"/>
        <v>90731.745706181275</v>
      </c>
      <c r="I26" s="55">
        <f t="shared" si="21"/>
        <v>88340.215180391941</v>
      </c>
      <c r="J26" s="55">
        <f t="shared" si="21"/>
        <v>85814.282840273474</v>
      </c>
      <c r="K26" s="55">
        <f t="shared" si="21"/>
        <v>83330.362097837118</v>
      </c>
      <c r="L26" s="55">
        <f t="shared" si="21"/>
        <v>80889.822927186309</v>
      </c>
      <c r="M26" s="55">
        <f t="shared" si="21"/>
        <v>78489.908919420952</v>
      </c>
      <c r="N26" s="55">
        <f t="shared" si="21"/>
        <v>76129.772493348035</v>
      </c>
      <c r="O26" s="55">
        <f t="shared" si="21"/>
        <v>73808.227730642946</v>
      </c>
      <c r="P26" s="55">
        <f t="shared" si="21"/>
        <v>71524.121804116425</v>
      </c>
      <c r="Q26" s="55">
        <f t="shared" si="21"/>
        <v>69276.333905718697</v>
      </c>
      <c r="R26" s="55">
        <f t="shared" si="21"/>
        <v>67063.473756370033</v>
      </c>
      <c r="S26" s="55">
        <f t="shared" si="21"/>
        <v>64885.67351285043</v>
      </c>
      <c r="T26" s="55">
        <f t="shared" si="21"/>
        <v>62740.129000055487</v>
      </c>
      <c r="U26" s="55">
        <f t="shared" si="21"/>
        <v>60627.009836255085</v>
      </c>
      <c r="V26" s="55">
        <f t="shared" si="21"/>
        <v>58602.798569031329</v>
      </c>
      <c r="W26" s="55">
        <f t="shared" si="21"/>
        <v>56604.768729353222</v>
      </c>
      <c r="X26" s="55">
        <f t="shared" si="21"/>
        <v>54632.330818973824</v>
      </c>
      <c r="Y26" s="55">
        <f t="shared" si="21"/>
        <v>52683.941367934356</v>
      </c>
      <c r="Z26" s="55">
        <f t="shared" si="21"/>
        <v>50759.537073694279</v>
      </c>
      <c r="AA26" s="55">
        <f t="shared" si="21"/>
        <v>48858.099451206916</v>
      </c>
      <c r="AB26" s="55">
        <f t="shared" si="21"/>
        <v>46978.871629813351</v>
      </c>
      <c r="AC26" s="55">
        <f t="shared" si="21"/>
        <v>45121.313501838908</v>
      </c>
      <c r="AD26" s="55">
        <f t="shared" si="21"/>
        <v>43284.105239084907</v>
      </c>
      <c r="AE26" s="55">
        <f t="shared" si="21"/>
        <v>41467.138633189301</v>
      </c>
      <c r="AF26" s="55">
        <f t="shared" si="21"/>
        <v>41576.518297762734</v>
      </c>
      <c r="AG26" s="55">
        <f t="shared" si="21"/>
        <v>41625.77209671645</v>
      </c>
      <c r="AH26" s="55">
        <f t="shared" si="21"/>
        <v>41679.939020772093</v>
      </c>
      <c r="AI26" s="55">
        <f t="shared" si="21"/>
        <v>41738.935042301142</v>
      </c>
      <c r="AJ26" s="55">
        <f t="shared" si="21"/>
        <v>41802.65778543496</v>
      </c>
      <c r="AK26" s="55">
        <f t="shared" si="21"/>
        <v>41870.987747095525</v>
      </c>
      <c r="AL26" s="55">
        <f t="shared" si="21"/>
        <v>41943.789684897522</v>
      </c>
      <c r="AM26" s="55">
        <f t="shared" si="21"/>
        <v>42020.914156426668</v>
      </c>
      <c r="AN26" s="55">
        <f t="shared" si="21"/>
        <v>42102.19919319258</v>
      </c>
      <c r="AO26" s="55">
        <f t="shared" si="21"/>
        <v>42187.472091514879</v>
      </c>
      <c r="AP26" s="55">
        <f t="shared" si="21"/>
        <v>42276.551301741638</v>
      </c>
      <c r="AQ26" s="55">
        <f t="shared" si="21"/>
        <v>42369.248396502524</v>
      </c>
      <c r="AR26" s="55">
        <f t="shared" si="21"/>
        <v>42465.37009817308</v>
      </c>
      <c r="AS26" s="55">
        <f t="shared" si="21"/>
        <v>42564.72034537256</v>
      </c>
      <c r="AT26" s="55">
        <f t="shared" si="21"/>
        <v>42667.102378129086</v>
      </c>
      <c r="AU26" s="55">
        <f t="shared" si="21"/>
        <v>42772.320821341433</v>
      </c>
      <c r="AV26" s="55">
        <f t="shared" si="21"/>
        <v>42880.183746337636</v>
      </c>
      <c r="AW26" s="55">
        <f t="shared" si="21"/>
        <v>42990.504690687783</v>
      </c>
      <c r="AX26" s="55">
        <f t="shared" si="21"/>
        <v>43103.104616981371</v>
      </c>
      <c r="AY26" s="55">
        <f t="shared" si="21"/>
        <v>43217.813792022243</v>
      </c>
      <c r="AZ26" s="55">
        <f t="shared" si="21"/>
        <v>43334.473568833506</v>
      </c>
      <c r="BA26" s="55">
        <f t="shared" si="21"/>
        <v>43452.938055004466</v>
      </c>
      <c r="BB26" s="55">
        <f t="shared" si="21"/>
        <v>43573.07565223892</v>
      </c>
      <c r="BC26" s="55">
        <f t="shared" si="21"/>
        <v>43694.770453476456</v>
      </c>
      <c r="BD26" s="55">
        <f t="shared" si="21"/>
        <v>43817.923485645901</v>
      </c>
      <c r="BE26" s="55">
        <f t="shared" si="21"/>
        <v>43942.4537879528</v>
      </c>
      <c r="BF26" s="55">
        <f t="shared" si="21"/>
        <v>44068.299317586097</v>
      </c>
      <c r="BG26" s="55">
        <f t="shared" si="21"/>
        <v>44195.417676822566</v>
      </c>
      <c r="BH26" s="55">
        <f t="shared" si="21"/>
        <v>44323.786657693076</v>
      </c>
      <c r="BI26" s="55">
        <f t="shared" si="21"/>
        <v>44453.40460261087</v>
      </c>
      <c r="BJ26" s="55">
        <f t="shared" si="21"/>
        <v>44584.290581630114</v>
      </c>
      <c r="BK26" s="55">
        <f t="shared" si="21"/>
        <v>44716.484389248377</v>
      </c>
      <c r="BL26" s="55">
        <f t="shared" si="21"/>
        <v>44850.04636587901</v>
      </c>
      <c r="BM26" s="55">
        <f t="shared" si="21"/>
        <v>44985.057051237905</v>
      </c>
      <c r="BN26" s="55">
        <f t="shared" si="21"/>
        <v>45121.616678897153</v>
      </c>
      <c r="BO26" s="55">
        <f t="shared" si="21"/>
        <v>45259.844523112675</v>
      </c>
      <c r="BP26" s="55">
        <f t="shared" ref="BP26:BY26" si="22">BP$14*BP$19</f>
        <v>45399.878110707825</v>
      </c>
      <c r="BQ26" s="55">
        <f t="shared" si="22"/>
        <v>45541.872312260413</v>
      </c>
      <c r="BR26" s="55">
        <f t="shared" si="22"/>
        <v>45685.998328068737</v>
      </c>
      <c r="BS26" s="55">
        <f t="shared" si="22"/>
        <v>45832.442585356424</v>
      </c>
      <c r="BT26" s="55">
        <f t="shared" si="22"/>
        <v>45981.405563879103</v>
      </c>
      <c r="BU26" s="55">
        <f t="shared" si="22"/>
        <v>46133.100567537724</v>
      </c>
      <c r="BV26" s="55">
        <f t="shared" si="22"/>
        <v>46287.75245973959</v>
      </c>
      <c r="BW26" s="55">
        <f t="shared" si="22"/>
        <v>46445.596380124189</v>
      </c>
      <c r="BX26" s="55">
        <f t="shared" si="22"/>
        <v>46606.876459847634</v>
      </c>
      <c r="BY26" s="55">
        <f t="shared" si="22"/>
        <v>46771.844551940158</v>
      </c>
    </row>
    <row r="27" spans="1:81" s="8" customFormat="1" x14ac:dyDescent="0.25">
      <c r="A27" s="45"/>
      <c r="B27" s="4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</row>
    <row r="28" spans="1:81" s="8" customFormat="1" x14ac:dyDescent="0.25">
      <c r="A28" s="45"/>
      <c r="B28" s="51" t="s">
        <v>22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</row>
    <row r="29" spans="1:81" s="8" customFormat="1" x14ac:dyDescent="0.25">
      <c r="A29" s="45"/>
      <c r="B29" s="45" t="s">
        <v>23</v>
      </c>
      <c r="C29" s="56">
        <f>C22*C$11</f>
        <v>0</v>
      </c>
      <c r="D29" s="56">
        <f t="shared" ref="D29:BO29" si="23">D22*D11</f>
        <v>0</v>
      </c>
      <c r="E29" s="56">
        <f t="shared" si="23"/>
        <v>0</v>
      </c>
      <c r="F29" s="56">
        <f t="shared" si="23"/>
        <v>0</v>
      </c>
      <c r="G29" s="56">
        <f t="shared" si="23"/>
        <v>29585.673492301172</v>
      </c>
      <c r="H29" s="56">
        <f t="shared" si="23"/>
        <v>30918.047239083106</v>
      </c>
      <c r="I29" s="56">
        <f t="shared" si="23"/>
        <v>31950.936698012083</v>
      </c>
      <c r="J29" s="56">
        <f t="shared" si="23"/>
        <v>32634.006364552988</v>
      </c>
      <c r="K29" s="56">
        <f t="shared" si="23"/>
        <v>33091.877905845613</v>
      </c>
      <c r="L29" s="56">
        <f t="shared" si="23"/>
        <v>30887.210633487673</v>
      </c>
      <c r="M29" s="56">
        <f t="shared" si="23"/>
        <v>28818.096470217177</v>
      </c>
      <c r="N29" s="56">
        <f t="shared" si="23"/>
        <v>26876.496685184611</v>
      </c>
      <c r="O29" s="56">
        <f t="shared" si="23"/>
        <v>25054.720620373606</v>
      </c>
      <c r="P29" s="56">
        <f t="shared" si="23"/>
        <v>23345.543117385951</v>
      </c>
      <c r="Q29" s="56">
        <f t="shared" si="23"/>
        <v>21742.175918255445</v>
      </c>
      <c r="R29" s="56">
        <f t="shared" si="23"/>
        <v>20238.150188555384</v>
      </c>
      <c r="S29" s="56">
        <f t="shared" si="23"/>
        <v>18827.829071208049</v>
      </c>
      <c r="T29" s="56">
        <f t="shared" si="23"/>
        <v>17505.055738309213</v>
      </c>
      <c r="U29" s="56">
        <f t="shared" si="23"/>
        <v>16264.881383690339</v>
      </c>
      <c r="V29" s="56">
        <f t="shared" si="23"/>
        <v>15117.144633986036</v>
      </c>
      <c r="W29" s="56">
        <f t="shared" si="23"/>
        <v>14040.128837857877</v>
      </c>
      <c r="X29" s="56">
        <f t="shared" si="23"/>
        <v>13029.701394512471</v>
      </c>
      <c r="Y29" s="56">
        <f t="shared" si="23"/>
        <v>12081.744630594996</v>
      </c>
      <c r="Z29" s="56">
        <f t="shared" si="23"/>
        <v>11192.721753832828</v>
      </c>
      <c r="AA29" s="56">
        <f t="shared" si="23"/>
        <v>10359.082331064628</v>
      </c>
      <c r="AB29" s="56">
        <f t="shared" si="23"/>
        <v>9577.5396288924094</v>
      </c>
      <c r="AC29" s="56">
        <f t="shared" si="23"/>
        <v>8845.0393757863603</v>
      </c>
      <c r="AD29" s="56">
        <f t="shared" si="23"/>
        <v>8158.553052116843</v>
      </c>
      <c r="AE29" s="56">
        <f t="shared" si="23"/>
        <v>7515.4575660771525</v>
      </c>
      <c r="AF29" s="56">
        <f t="shared" si="23"/>
        <v>7245.4628975582873</v>
      </c>
      <c r="AG29" s="56">
        <f t="shared" si="23"/>
        <v>6975.0444864878027</v>
      </c>
      <c r="AH29" s="56">
        <f t="shared" si="23"/>
        <v>6979.8653734198388</v>
      </c>
      <c r="AI29" s="56">
        <f t="shared" si="23"/>
        <v>6987.8824417983824</v>
      </c>
      <c r="AJ29" s="56">
        <f t="shared" si="23"/>
        <v>6998.4312468220824</v>
      </c>
      <c r="AK29" s="56">
        <f t="shared" si="23"/>
        <v>7010.9072917568519</v>
      </c>
      <c r="AL29" s="56">
        <f t="shared" si="23"/>
        <v>7021.9879800288491</v>
      </c>
      <c r="AM29" s="56">
        <f t="shared" si="23"/>
        <v>7036.8232205885524</v>
      </c>
      <c r="AN29" s="56">
        <f t="shared" si="23"/>
        <v>7049.5086636814576</v>
      </c>
      <c r="AO29" s="56">
        <f t="shared" si="23"/>
        <v>7062.3979147699247</v>
      </c>
      <c r="AP29" s="56">
        <f t="shared" si="23"/>
        <v>7077.501383381812</v>
      </c>
      <c r="AQ29" s="56">
        <f t="shared" si="23"/>
        <v>7094.217105000228</v>
      </c>
      <c r="AR29" s="56">
        <f t="shared" si="23"/>
        <v>7109.3480711588181</v>
      </c>
      <c r="AS29" s="56">
        <f t="shared" si="23"/>
        <v>7127.7469406210394</v>
      </c>
      <c r="AT29" s="56">
        <f t="shared" si="23"/>
        <v>7144.7429570119702</v>
      </c>
      <c r="AU29" s="56">
        <f t="shared" si="23"/>
        <v>7162.3414696881164</v>
      </c>
      <c r="AV29" s="56">
        <f t="shared" si="23"/>
        <v>7180.3230031320963</v>
      </c>
      <c r="AW29" s="56">
        <f t="shared" si="23"/>
        <v>7198.4832758823422</v>
      </c>
      <c r="AX29" s="56">
        <f t="shared" si="23"/>
        <v>7216.6326966351517</v>
      </c>
      <c r="AY29" s="56">
        <f t="shared" si="23"/>
        <v>7236.4499785169319</v>
      </c>
      <c r="AZ29" s="56">
        <f t="shared" si="23"/>
        <v>7255.8212076893979</v>
      </c>
      <c r="BA29" s="56">
        <f t="shared" si="23"/>
        <v>7274.602329360041</v>
      </c>
      <c r="BB29" s="56">
        <f t="shared" si="23"/>
        <v>7296.0835183357149</v>
      </c>
      <c r="BC29" s="56">
        <f t="shared" si="23"/>
        <v>7316.5439510529777</v>
      </c>
      <c r="BD29" s="56">
        <f t="shared" si="23"/>
        <v>7335.8844934367053</v>
      </c>
      <c r="BE29" s="56">
        <f t="shared" si="23"/>
        <v>7357.1750996396277</v>
      </c>
      <c r="BF29" s="56">
        <f t="shared" si="23"/>
        <v>7378.5525415068614</v>
      </c>
      <c r="BG29" s="56">
        <f t="shared" si="23"/>
        <v>7399.8365371940308</v>
      </c>
      <c r="BH29" s="56">
        <f t="shared" si="23"/>
        <v>7420.8635757085576</v>
      </c>
      <c r="BI29" s="56">
        <f t="shared" si="23"/>
        <v>7442.9052958839657</v>
      </c>
      <c r="BJ29" s="56">
        <f t="shared" si="23"/>
        <v>7464.336126201636</v>
      </c>
      <c r="BK29" s="56">
        <f t="shared" si="23"/>
        <v>7486.38738459459</v>
      </c>
      <c r="BL29" s="56">
        <f t="shared" si="23"/>
        <v>7508.8530093879226</v>
      </c>
      <c r="BM29" s="56">
        <f t="shared" si="23"/>
        <v>7531.5459855816725</v>
      </c>
      <c r="BN29" s="56">
        <f t="shared" si="23"/>
        <v>7554.2974234341245</v>
      </c>
      <c r="BO29" s="56">
        <f t="shared" si="23"/>
        <v>7578.1656343305713</v>
      </c>
      <c r="BP29" s="56">
        <f t="shared" ref="BP29:BY29" si="24">BP22*BP11</f>
        <v>7601.7420386397998</v>
      </c>
      <c r="BQ29" s="56">
        <f t="shared" si="24"/>
        <v>7624.9092570311313</v>
      </c>
      <c r="BR29" s="56">
        <f t="shared" si="24"/>
        <v>7649.7998111097977</v>
      </c>
      <c r="BS29" s="56">
        <f t="shared" si="24"/>
        <v>7673.9725027256627</v>
      </c>
      <c r="BT29" s="56">
        <f t="shared" si="24"/>
        <v>7698.4157935527692</v>
      </c>
      <c r="BU29" s="56">
        <f t="shared" si="24"/>
        <v>7724.0198399813389</v>
      </c>
      <c r="BV29" s="56">
        <f t="shared" si="24"/>
        <v>7675.1138981247877</v>
      </c>
      <c r="BW29" s="56">
        <f t="shared" si="24"/>
        <v>7625.96779712646</v>
      </c>
      <c r="BX29" s="56">
        <f t="shared" si="24"/>
        <v>7578.5349653935982</v>
      </c>
      <c r="BY29" s="56">
        <f t="shared" si="24"/>
        <v>7531.7817614615378</v>
      </c>
    </row>
    <row r="30" spans="1:81" s="8" customFormat="1" x14ac:dyDescent="0.25">
      <c r="A30" s="45"/>
      <c r="B30" s="45" t="s">
        <v>24</v>
      </c>
      <c r="C30" s="56">
        <f>C23*C$11</f>
        <v>0</v>
      </c>
      <c r="D30" s="56">
        <f t="shared" ref="D30:BO31" si="25">D23*D$11</f>
        <v>0</v>
      </c>
      <c r="E30" s="56">
        <f t="shared" si="25"/>
        <v>0</v>
      </c>
      <c r="F30" s="56">
        <f t="shared" si="25"/>
        <v>0</v>
      </c>
      <c r="G30" s="56">
        <f>G23*G$11</f>
        <v>9453.2875273855589</v>
      </c>
      <c r="H30" s="56">
        <f t="shared" si="25"/>
        <v>8853.1853327771005</v>
      </c>
      <c r="I30" s="56">
        <f t="shared" si="25"/>
        <v>8288.2988583782771</v>
      </c>
      <c r="J30" s="56">
        <f t="shared" si="25"/>
        <v>7741.6438456056358</v>
      </c>
      <c r="K30" s="56">
        <f t="shared" si="25"/>
        <v>7228.4226822658457</v>
      </c>
      <c r="L30" s="56">
        <f t="shared" si="25"/>
        <v>7013.7545029475132</v>
      </c>
      <c r="M30" s="56">
        <f t="shared" si="25"/>
        <v>6806.7707457258039</v>
      </c>
      <c r="N30" s="56">
        <f t="shared" si="25"/>
        <v>6593.3220384682354</v>
      </c>
      <c r="O30" s="56">
        <f t="shared" si="25"/>
        <v>6398.9972971861534</v>
      </c>
      <c r="P30" s="56">
        <f t="shared" si="25"/>
        <v>6197.8326182978544</v>
      </c>
      <c r="Q30" s="56">
        <f t="shared" si="25"/>
        <v>6001.8008415731538</v>
      </c>
      <c r="R30" s="56">
        <f t="shared" si="25"/>
        <v>5810.0882442420161</v>
      </c>
      <c r="S30" s="56">
        <f t="shared" si="25"/>
        <v>5622.1361892901614</v>
      </c>
      <c r="T30" s="56">
        <f t="shared" si="25"/>
        <v>5437.2400685002685</v>
      </c>
      <c r="U30" s="56">
        <f t="shared" si="25"/>
        <v>5255.0480898817077</v>
      </c>
      <c r="V30" s="56">
        <f t="shared" si="25"/>
        <v>5080.1734247672703</v>
      </c>
      <c r="W30" s="56">
        <f t="shared" si="25"/>
        <v>4906.967735938807</v>
      </c>
      <c r="X30" s="56">
        <f t="shared" si="25"/>
        <v>4735.2299354997313</v>
      </c>
      <c r="Y30" s="56">
        <f t="shared" si="25"/>
        <v>4564.7302084869243</v>
      </c>
      <c r="Z30" s="56">
        <f t="shared" si="25"/>
        <v>4400.7869017710445</v>
      </c>
      <c r="AA30" s="56">
        <f t="shared" si="25"/>
        <v>4237.1282506322914</v>
      </c>
      <c r="AB30" s="56">
        <f t="shared" si="25"/>
        <v>4073.7878594328736</v>
      </c>
      <c r="AC30" s="56">
        <f t="shared" si="25"/>
        <v>3910.840741766317</v>
      </c>
      <c r="AD30" s="56">
        <f t="shared" si="25"/>
        <v>3752.2293921881587</v>
      </c>
      <c r="AE30" s="56">
        <f t="shared" si="25"/>
        <v>3593.5649235779379</v>
      </c>
      <c r="AF30" s="56">
        <f t="shared" si="25"/>
        <v>3603.600365756306</v>
      </c>
      <c r="AG30" s="56">
        <f t="shared" si="25"/>
        <v>3606.3960210981104</v>
      </c>
      <c r="AH30" s="56">
        <f t="shared" si="25"/>
        <v>3614.0550039739678</v>
      </c>
      <c r="AI30" s="56">
        <f t="shared" si="25"/>
        <v>3616.5628808063598</v>
      </c>
      <c r="AJ30" s="56">
        <f t="shared" si="25"/>
        <v>3623.2800816524405</v>
      </c>
      <c r="AK30" s="56">
        <f t="shared" si="25"/>
        <v>3627.8206109296234</v>
      </c>
      <c r="AL30" s="56">
        <f t="shared" si="25"/>
        <v>3635.7923545883968</v>
      </c>
      <c r="AM30" s="56">
        <f t="shared" si="25"/>
        <v>3641.3022208284724</v>
      </c>
      <c r="AN30" s="56">
        <f t="shared" si="25"/>
        <v>3649.5813381162129</v>
      </c>
      <c r="AO30" s="56">
        <f t="shared" si="25"/>
        <v>3657.6674593699577</v>
      </c>
      <c r="AP30" s="56">
        <f t="shared" si="25"/>
        <v>3665.3906556744428</v>
      </c>
      <c r="AQ30" s="56">
        <f t="shared" si="25"/>
        <v>3672.5985986612668</v>
      </c>
      <c r="AR30" s="56">
        <f t="shared" si="25"/>
        <v>3681.2665871143831</v>
      </c>
      <c r="AS30" s="56">
        <f t="shared" si="25"/>
        <v>3689.2468105019266</v>
      </c>
      <c r="AT30" s="56">
        <f t="shared" si="25"/>
        <v>3698.6299299292732</v>
      </c>
      <c r="AU30" s="56">
        <f t="shared" si="25"/>
        <v>3707.1519429325749</v>
      </c>
      <c r="AV30" s="56">
        <f t="shared" si="25"/>
        <v>3716.8021368396553</v>
      </c>
      <c r="AW30" s="56">
        <f t="shared" si="25"/>
        <v>3725.445000619728</v>
      </c>
      <c r="AX30" s="56">
        <f t="shared" si="25"/>
        <v>3736.8786885189138</v>
      </c>
      <c r="AY30" s="56">
        <f t="shared" si="25"/>
        <v>3745.2290434548304</v>
      </c>
      <c r="AZ30" s="56">
        <f t="shared" si="25"/>
        <v>3756.0606799009047</v>
      </c>
      <c r="BA30" s="56">
        <f t="shared" si="25"/>
        <v>3765.5731381204268</v>
      </c>
      <c r="BB30" s="56">
        <f t="shared" si="25"/>
        <v>3777.198688976614</v>
      </c>
      <c r="BC30" s="56">
        <f t="shared" si="25"/>
        <v>3787.3482687672367</v>
      </c>
      <c r="BD30" s="56">
        <f t="shared" si="25"/>
        <v>3797.666110439603</v>
      </c>
      <c r="BE30" s="56">
        <f t="shared" si="25"/>
        <v>3808.0485708864335</v>
      </c>
      <c r="BF30" s="56">
        <f t="shared" si="25"/>
        <v>3819.9381386759483</v>
      </c>
      <c r="BG30" s="56">
        <f t="shared" si="25"/>
        <v>3830.1338387296773</v>
      </c>
      <c r="BH30" s="56">
        <f t="shared" si="25"/>
        <v>3841.5939484618534</v>
      </c>
      <c r="BI30" s="56">
        <f t="shared" si="25"/>
        <v>3852.7145621210616</v>
      </c>
      <c r="BJ30" s="56">
        <f t="shared" si="25"/>
        <v>3864.8182423150638</v>
      </c>
      <c r="BK30" s="56">
        <f t="shared" si="25"/>
        <v>3876.3986439642372</v>
      </c>
      <c r="BL30" s="56">
        <f t="shared" si="25"/>
        <v>3887.4135192556209</v>
      </c>
      <c r="BM30" s="56">
        <f t="shared" si="25"/>
        <v>3899.102919183058</v>
      </c>
      <c r="BN30" s="56">
        <f t="shared" si="25"/>
        <v>3911.3368896333259</v>
      </c>
      <c r="BO30" s="56">
        <f t="shared" si="25"/>
        <v>3922.7866815423458</v>
      </c>
      <c r="BP30" s="56">
        <f t="shared" ref="BP30:BY31" si="26">BP23*BP$11</f>
        <v>3934.6173720381785</v>
      </c>
      <c r="BQ30" s="56">
        <f t="shared" si="26"/>
        <v>3947.8759548746375</v>
      </c>
      <c r="BR30" s="56">
        <f t="shared" si="26"/>
        <v>3960.1462201580962</v>
      </c>
      <c r="BS30" s="56">
        <f t="shared" si="26"/>
        <v>3972.524565533543</v>
      </c>
      <c r="BT30" s="56">
        <f t="shared" si="26"/>
        <v>3985.9979294717432</v>
      </c>
      <c r="BU30" s="56">
        <f t="shared" si="26"/>
        <v>3998.352607725029</v>
      </c>
      <c r="BV30" s="56">
        <f t="shared" si="26"/>
        <v>3973.3907687067103</v>
      </c>
      <c r="BW30" s="56">
        <f t="shared" si="26"/>
        <v>3948.2517078181722</v>
      </c>
      <c r="BX30" s="56">
        <f t="shared" si="26"/>
        <v>3922.9613958967871</v>
      </c>
      <c r="BY30" s="56">
        <f t="shared" si="26"/>
        <v>3898.476291602698</v>
      </c>
    </row>
    <row r="31" spans="1:81" s="8" customFormat="1" x14ac:dyDescent="0.25">
      <c r="A31" s="61"/>
      <c r="B31" s="61" t="s">
        <v>25</v>
      </c>
      <c r="C31" s="56">
        <f>C24*C$11</f>
        <v>0</v>
      </c>
      <c r="D31" s="56">
        <f t="shared" si="25"/>
        <v>0</v>
      </c>
      <c r="E31" s="56">
        <f t="shared" si="25"/>
        <v>0</v>
      </c>
      <c r="F31" s="56">
        <f t="shared" si="25"/>
        <v>0</v>
      </c>
      <c r="G31" s="56">
        <f t="shared" si="25"/>
        <v>35548.516394190527</v>
      </c>
      <c r="H31" s="56">
        <f t="shared" si="25"/>
        <v>36385.618840204785</v>
      </c>
      <c r="I31" s="56">
        <f t="shared" si="25"/>
        <v>37233.588717637802</v>
      </c>
      <c r="J31" s="56">
        <f t="shared" si="25"/>
        <v>37993.605949972276</v>
      </c>
      <c r="K31" s="56">
        <f t="shared" si="25"/>
        <v>38779.296192111928</v>
      </c>
      <c r="L31" s="56">
        <f t="shared" si="25"/>
        <v>39561.72730203798</v>
      </c>
      <c r="M31" s="56">
        <f t="shared" si="25"/>
        <v>40342.568078326112</v>
      </c>
      <c r="N31" s="56">
        <f t="shared" si="25"/>
        <v>41121.168956160996</v>
      </c>
      <c r="O31" s="56">
        <f t="shared" si="25"/>
        <v>41906.215382324357</v>
      </c>
      <c r="P31" s="56">
        <f t="shared" si="25"/>
        <v>42678.746131063708</v>
      </c>
      <c r="Q31" s="56">
        <f t="shared" si="25"/>
        <v>43442.600178482549</v>
      </c>
      <c r="R31" s="56">
        <f t="shared" si="25"/>
        <v>44197.477296081823</v>
      </c>
      <c r="S31" s="56">
        <f t="shared" si="25"/>
        <v>44940.934297669904</v>
      </c>
      <c r="T31" s="56">
        <f t="shared" si="25"/>
        <v>45674.497329673817</v>
      </c>
      <c r="U31" s="56">
        <f t="shared" si="25"/>
        <v>46381.85089732147</v>
      </c>
      <c r="V31" s="56">
        <f t="shared" si="25"/>
        <v>44952.27741858353</v>
      </c>
      <c r="W31" s="56">
        <f t="shared" si="25"/>
        <v>43535.857975863677</v>
      </c>
      <c r="X31" s="56">
        <f t="shared" si="25"/>
        <v>42129.159333673306</v>
      </c>
      <c r="Y31" s="56">
        <f t="shared" si="25"/>
        <v>40734.561949432864</v>
      </c>
      <c r="Z31" s="56">
        <f t="shared" si="25"/>
        <v>39349.160539278833</v>
      </c>
      <c r="AA31" s="56">
        <f t="shared" si="25"/>
        <v>37975.013288530732</v>
      </c>
      <c r="AB31" s="56">
        <f t="shared" si="25"/>
        <v>36613.513233255049</v>
      </c>
      <c r="AC31" s="56">
        <f t="shared" si="25"/>
        <v>35261.261150518454</v>
      </c>
      <c r="AD31" s="56">
        <f t="shared" si="25"/>
        <v>33914.983618953309</v>
      </c>
      <c r="AE31" s="56">
        <f t="shared" si="25"/>
        <v>32576.604111430923</v>
      </c>
      <c r="AF31" s="56">
        <f t="shared" si="25"/>
        <v>32237.614082846954</v>
      </c>
      <c r="AG31" s="56">
        <f t="shared" si="25"/>
        <v>31858.172464927971</v>
      </c>
      <c r="AH31" s="56">
        <f t="shared" si="25"/>
        <v>31485.157153264732</v>
      </c>
      <c r="AI31" s="56">
        <f t="shared" si="25"/>
        <v>31121.066849857303</v>
      </c>
      <c r="AJ31" s="56">
        <f t="shared" si="25"/>
        <v>30764.99613884923</v>
      </c>
      <c r="AK31" s="56">
        <f t="shared" si="25"/>
        <v>30413.229454960008</v>
      </c>
      <c r="AL31" s="56">
        <f t="shared" si="25"/>
        <v>30070.859268346292</v>
      </c>
      <c r="AM31" s="56">
        <f t="shared" si="25"/>
        <v>29736.856214263924</v>
      </c>
      <c r="AN31" s="56">
        <f t="shared" si="25"/>
        <v>29407.698426880008</v>
      </c>
      <c r="AO31" s="56">
        <f t="shared" si="25"/>
        <v>29085.27568200016</v>
      </c>
      <c r="AP31" s="56">
        <f t="shared" si="25"/>
        <v>28446.203230641619</v>
      </c>
      <c r="AQ31" s="56">
        <f t="shared" si="25"/>
        <v>27826.554272615307</v>
      </c>
      <c r="AR31" s="56">
        <f t="shared" si="25"/>
        <v>27482.906851822896</v>
      </c>
      <c r="AS31" s="56">
        <f t="shared" si="25"/>
        <v>27148.234064751468</v>
      </c>
      <c r="AT31" s="56">
        <f t="shared" si="25"/>
        <v>26819.841471242733</v>
      </c>
      <c r="AU31" s="56">
        <f t="shared" si="25"/>
        <v>26495.293747009469</v>
      </c>
      <c r="AV31" s="56">
        <f t="shared" si="25"/>
        <v>26176.418294173061</v>
      </c>
      <c r="AW31" s="56">
        <f t="shared" si="25"/>
        <v>25862.884463335908</v>
      </c>
      <c r="AX31" s="56">
        <f t="shared" si="25"/>
        <v>25554.383977501668</v>
      </c>
      <c r="AY31" s="56">
        <f t="shared" si="25"/>
        <v>25250.630862777889</v>
      </c>
      <c r="AZ31" s="56">
        <f t="shared" si="25"/>
        <v>25790.654038973582</v>
      </c>
      <c r="BA31" s="56">
        <f t="shared" si="25"/>
        <v>26344.954764274178</v>
      </c>
      <c r="BB31" s="56">
        <f t="shared" si="25"/>
        <v>26910.829971146337</v>
      </c>
      <c r="BC31" s="56">
        <f t="shared" si="25"/>
        <v>27489.086708884453</v>
      </c>
      <c r="BD31" s="56">
        <f t="shared" si="25"/>
        <v>28081.973399057664</v>
      </c>
      <c r="BE31" s="56">
        <f t="shared" si="25"/>
        <v>28686.6677168352</v>
      </c>
      <c r="BF31" s="56">
        <f t="shared" si="25"/>
        <v>29306.688375797567</v>
      </c>
      <c r="BG31" s="56">
        <f t="shared" si="25"/>
        <v>29939.104015673991</v>
      </c>
      <c r="BH31" s="56">
        <f t="shared" si="25"/>
        <v>30587.015853686411</v>
      </c>
      <c r="BI31" s="56">
        <f t="shared" si="25"/>
        <v>31248.849860945818</v>
      </c>
      <c r="BJ31" s="56">
        <f t="shared" si="25"/>
        <v>31113.375889241437</v>
      </c>
      <c r="BK31" s="56">
        <f t="shared" si="25"/>
        <v>30980.24254678117</v>
      </c>
      <c r="BL31" s="56">
        <f t="shared" si="25"/>
        <v>30847.746510736211</v>
      </c>
      <c r="BM31" s="56">
        <f t="shared" si="25"/>
        <v>30715.642564271246</v>
      </c>
      <c r="BN31" s="56">
        <f t="shared" si="25"/>
        <v>30586.207183006223</v>
      </c>
      <c r="BO31" s="56">
        <f t="shared" si="25"/>
        <v>30457.861304066602</v>
      </c>
      <c r="BP31" s="56">
        <f t="shared" si="26"/>
        <v>30330.373327011283</v>
      </c>
      <c r="BQ31" s="56">
        <f t="shared" si="26"/>
        <v>30204.693969867905</v>
      </c>
      <c r="BR31" s="56">
        <f t="shared" si="26"/>
        <v>30080.568748770729</v>
      </c>
      <c r="BS31" s="56">
        <f t="shared" si="26"/>
        <v>29957.777745780226</v>
      </c>
      <c r="BT31" s="56">
        <f t="shared" si="26"/>
        <v>30208.329080816977</v>
      </c>
      <c r="BU31" s="56">
        <f t="shared" si="26"/>
        <v>30461.228817984713</v>
      </c>
      <c r="BV31" s="56">
        <f t="shared" si="26"/>
        <v>30718.566768451721</v>
      </c>
      <c r="BW31" s="56">
        <f t="shared" si="26"/>
        <v>30979.268923930817</v>
      </c>
      <c r="BX31" s="56">
        <f t="shared" si="26"/>
        <v>31245.222471360023</v>
      </c>
      <c r="BY31" s="56">
        <f t="shared" si="26"/>
        <v>31514.389134337704</v>
      </c>
    </row>
    <row r="32" spans="1:81" s="8" customFormat="1" x14ac:dyDescent="0.25">
      <c r="A32" s="59"/>
      <c r="B32" s="59" t="s">
        <v>26</v>
      </c>
      <c r="C32" s="60">
        <f>C25*C$11</f>
        <v>0</v>
      </c>
      <c r="D32" s="60">
        <f t="shared" ref="D32:BO32" si="27">D25*D$11</f>
        <v>0</v>
      </c>
      <c r="E32" s="60">
        <f t="shared" si="27"/>
        <v>0</v>
      </c>
      <c r="F32" s="60">
        <f t="shared" si="27"/>
        <v>0</v>
      </c>
      <c r="G32" s="60">
        <f t="shared" si="27"/>
        <v>46085.810956796544</v>
      </c>
      <c r="H32" s="60">
        <f t="shared" si="27"/>
        <v>48161.25888039948</v>
      </c>
      <c r="I32" s="60">
        <f t="shared" si="27"/>
        <v>49770.19802981097</v>
      </c>
      <c r="J32" s="60">
        <f t="shared" si="27"/>
        <v>50834.220436828931</v>
      </c>
      <c r="K32" s="60">
        <f t="shared" si="27"/>
        <v>51547.450145796007</v>
      </c>
      <c r="L32" s="60">
        <f t="shared" si="27"/>
        <v>48113.224483738195</v>
      </c>
      <c r="M32" s="60">
        <f t="shared" si="27"/>
        <v>44890.150849760306</v>
      </c>
      <c r="N32" s="60">
        <f t="shared" si="27"/>
        <v>41865.70725647681</v>
      </c>
      <c r="O32" s="60">
        <f t="shared" si="27"/>
        <v>39027.913911993906</v>
      </c>
      <c r="P32" s="60">
        <f t="shared" si="27"/>
        <v>36365.516136435544</v>
      </c>
      <c r="Q32" s="60">
        <f t="shared" si="27"/>
        <v>33867.939812790748</v>
      </c>
      <c r="R32" s="60">
        <f t="shared" si="27"/>
        <v>31525.108392334758</v>
      </c>
      <c r="S32" s="60">
        <f t="shared" si="27"/>
        <v>29328.241303290441</v>
      </c>
      <c r="T32" s="60">
        <f t="shared" si="27"/>
        <v>27267.748011679862</v>
      </c>
      <c r="U32" s="60">
        <f t="shared" si="27"/>
        <v>25335.919727449476</v>
      </c>
      <c r="V32" s="60">
        <f t="shared" si="27"/>
        <v>23548.082148264239</v>
      </c>
      <c r="W32" s="60">
        <f t="shared" si="27"/>
        <v>21870.407094128252</v>
      </c>
      <c r="X32" s="60">
        <f t="shared" si="27"/>
        <v>20296.457183821385</v>
      </c>
      <c r="Y32" s="60">
        <f t="shared" si="27"/>
        <v>18819.8182886992</v>
      </c>
      <c r="Z32" s="60">
        <f t="shared" si="27"/>
        <v>17434.981122650221</v>
      </c>
      <c r="AA32" s="60">
        <f t="shared" si="27"/>
        <v>16136.415151055027</v>
      </c>
      <c r="AB32" s="60">
        <f t="shared" si="27"/>
        <v>14919.000606263764</v>
      </c>
      <c r="AC32" s="60">
        <f t="shared" si="27"/>
        <v>13777.979828107893</v>
      </c>
      <c r="AD32" s="60">
        <f t="shared" si="27"/>
        <v>12708.635270334265</v>
      </c>
      <c r="AE32" s="60">
        <f t="shared" si="27"/>
        <v>11706.880924451059</v>
      </c>
      <c r="AF32" s="60">
        <f t="shared" si="27"/>
        <v>11286.308336980932</v>
      </c>
      <c r="AG32" s="60">
        <f t="shared" si="27"/>
        <v>10865.075682768258</v>
      </c>
      <c r="AH32" s="60">
        <f t="shared" si="27"/>
        <v>10872.58521213056</v>
      </c>
      <c r="AI32" s="60">
        <f t="shared" si="27"/>
        <v>10885.073455733242</v>
      </c>
      <c r="AJ32" s="60">
        <f t="shared" si="27"/>
        <v>10901.505403252329</v>
      </c>
      <c r="AK32" s="60">
        <f t="shared" si="27"/>
        <v>10920.939425888382</v>
      </c>
      <c r="AL32" s="60">
        <f t="shared" si="27"/>
        <v>10938.199891671165</v>
      </c>
      <c r="AM32" s="60">
        <f t="shared" si="27"/>
        <v>10961.308849867131</v>
      </c>
      <c r="AN32" s="60">
        <f t="shared" si="27"/>
        <v>10981.069053481729</v>
      </c>
      <c r="AO32" s="60">
        <f t="shared" si="27"/>
        <v>11001.146730239445</v>
      </c>
      <c r="AP32" s="60">
        <f t="shared" si="27"/>
        <v>11024.673509152235</v>
      </c>
      <c r="AQ32" s="60">
        <f t="shared" si="27"/>
        <v>11050.711705873133</v>
      </c>
      <c r="AR32" s="60">
        <f t="shared" si="27"/>
        <v>11074.28131790714</v>
      </c>
      <c r="AS32" s="60">
        <f t="shared" si="27"/>
        <v>11102.941365821054</v>
      </c>
      <c r="AT32" s="60">
        <f t="shared" si="27"/>
        <v>11129.416179673606</v>
      </c>
      <c r="AU32" s="60">
        <f t="shared" si="27"/>
        <v>11156.829506212369</v>
      </c>
      <c r="AV32" s="60">
        <f t="shared" si="27"/>
        <v>11184.839466885674</v>
      </c>
      <c r="AW32" s="60">
        <f t="shared" si="27"/>
        <v>11213.127851029083</v>
      </c>
      <c r="AX32" s="60">
        <f t="shared" si="27"/>
        <v>11241.399330940025</v>
      </c>
      <c r="AY32" s="60">
        <f t="shared" si="27"/>
        <v>11272.268849821148</v>
      </c>
      <c r="AZ32" s="60">
        <f t="shared" si="27"/>
        <v>11302.443549270709</v>
      </c>
      <c r="BA32" s="60">
        <f t="shared" si="27"/>
        <v>11331.69903412878</v>
      </c>
      <c r="BB32" s="60">
        <f t="shared" si="27"/>
        <v>11365.160432751927</v>
      </c>
      <c r="BC32" s="60">
        <f t="shared" si="27"/>
        <v>11397.031792197144</v>
      </c>
      <c r="BD32" s="60">
        <f t="shared" si="27"/>
        <v>11427.158690620814</v>
      </c>
      <c r="BE32" s="60">
        <f t="shared" si="27"/>
        <v>11460.323217123101</v>
      </c>
      <c r="BF32" s="60">
        <f t="shared" si="27"/>
        <v>11493.623008148297</v>
      </c>
      <c r="BG32" s="60">
        <f t="shared" si="27"/>
        <v>11526.777237403867</v>
      </c>
      <c r="BH32" s="60">
        <f t="shared" si="27"/>
        <v>11559.531202670667</v>
      </c>
      <c r="BI32" s="60">
        <f t="shared" si="27"/>
        <v>11593.865744672248</v>
      </c>
      <c r="BJ32" s="60">
        <f t="shared" si="27"/>
        <v>11627.248699260872</v>
      </c>
      <c r="BK32" s="60">
        <f t="shared" si="27"/>
        <v>11661.598099010775</v>
      </c>
      <c r="BL32" s="60">
        <f t="shared" si="27"/>
        <v>11696.592960206726</v>
      </c>
      <c r="BM32" s="60">
        <f t="shared" si="27"/>
        <v>11731.941968272551</v>
      </c>
      <c r="BN32" s="60">
        <f t="shared" si="27"/>
        <v>11767.382042473879</v>
      </c>
      <c r="BO32" s="60">
        <f t="shared" si="27"/>
        <v>11804.561721872993</v>
      </c>
      <c r="BP32" s="60">
        <f t="shared" ref="BP32:BY32" si="28">BP25*BP$11</f>
        <v>11841.286852106005</v>
      </c>
      <c r="BQ32" s="60">
        <f t="shared" si="28"/>
        <v>11877.374590566835</v>
      </c>
      <c r="BR32" s="60">
        <f t="shared" si="28"/>
        <v>11916.146781106212</v>
      </c>
      <c r="BS32" s="60">
        <f t="shared" si="28"/>
        <v>11953.800752255987</v>
      </c>
      <c r="BT32" s="60">
        <f t="shared" si="28"/>
        <v>11991.876237693665</v>
      </c>
      <c r="BU32" s="60">
        <f t="shared" si="28"/>
        <v>12031.759840267157</v>
      </c>
      <c r="BV32" s="60">
        <f t="shared" si="28"/>
        <v>11955.57871186893</v>
      </c>
      <c r="BW32" s="60">
        <f t="shared" si="28"/>
        <v>11879.023485892343</v>
      </c>
      <c r="BX32" s="60">
        <f t="shared" si="28"/>
        <v>11805.137031458409</v>
      </c>
      <c r="BY32" s="60">
        <f t="shared" si="28"/>
        <v>11732.309238013106</v>
      </c>
    </row>
    <row r="33" spans="1:77" s="8" customFormat="1" x14ac:dyDescent="0.25">
      <c r="A33" s="59"/>
      <c r="B33" s="59" t="s">
        <v>27</v>
      </c>
      <c r="C33" s="60">
        <f>C26*C$11</f>
        <v>0</v>
      </c>
      <c r="D33" s="60">
        <f t="shared" ref="D33:BO33" si="29">D26*D$11</f>
        <v>0</v>
      </c>
      <c r="E33" s="60">
        <f t="shared" si="29"/>
        <v>0</v>
      </c>
      <c r="F33" s="60">
        <f t="shared" si="29"/>
        <v>0</v>
      </c>
      <c r="G33" s="60">
        <f t="shared" si="29"/>
        <v>79629.84713170449</v>
      </c>
      <c r="H33" s="60">
        <f t="shared" si="29"/>
        <v>74574.881239506794</v>
      </c>
      <c r="I33" s="60">
        <f t="shared" si="29"/>
        <v>69816.555263190472</v>
      </c>
      <c r="J33" s="60">
        <f t="shared" si="29"/>
        <v>65211.802157483944</v>
      </c>
      <c r="K33" s="60">
        <f t="shared" si="29"/>
        <v>60888.679364158146</v>
      </c>
      <c r="L33" s="60">
        <f t="shared" si="29"/>
        <v>56832.116631961464</v>
      </c>
      <c r="M33" s="60">
        <f t="shared" si="29"/>
        <v>53024.970080361243</v>
      </c>
      <c r="N33" s="60">
        <f t="shared" si="29"/>
        <v>49452.448535928655</v>
      </c>
      <c r="O33" s="60">
        <f t="shared" si="29"/>
        <v>46100.40127529313</v>
      </c>
      <c r="P33" s="60">
        <f t="shared" si="29"/>
        <v>42955.534089092616</v>
      </c>
      <c r="Q33" s="60">
        <f t="shared" si="29"/>
        <v>40005.35665979598</v>
      </c>
      <c r="R33" s="60">
        <f t="shared" si="29"/>
        <v>37237.966405555562</v>
      </c>
      <c r="S33" s="60">
        <f t="shared" si="29"/>
        <v>34642.991573393076</v>
      </c>
      <c r="T33" s="60">
        <f t="shared" si="29"/>
        <v>32209.103669917266</v>
      </c>
      <c r="U33" s="60">
        <f t="shared" si="29"/>
        <v>29927.196948005268</v>
      </c>
      <c r="V33" s="60">
        <f t="shared" si="29"/>
        <v>27815.37436888045</v>
      </c>
      <c r="W33" s="60">
        <f t="shared" si="29"/>
        <v>25833.677540819914</v>
      </c>
      <c r="X33" s="60">
        <f t="shared" si="29"/>
        <v>23974.502525317501</v>
      </c>
      <c r="Y33" s="60">
        <f t="shared" si="29"/>
        <v>22230.272850184436</v>
      </c>
      <c r="Z33" s="60">
        <f t="shared" si="29"/>
        <v>20594.480857823346</v>
      </c>
      <c r="AA33" s="60">
        <f t="shared" si="29"/>
        <v>19060.593791556603</v>
      </c>
      <c r="AB33" s="60">
        <f t="shared" si="29"/>
        <v>17622.564099275049</v>
      </c>
      <c r="AC33" s="60">
        <f t="shared" si="29"/>
        <v>16274.771956065784</v>
      </c>
      <c r="AD33" s="60">
        <f t="shared" si="29"/>
        <v>15011.644920219651</v>
      </c>
      <c r="AE33" s="60">
        <f t="shared" si="29"/>
        <v>13828.3565326153</v>
      </c>
      <c r="AF33" s="60">
        <f t="shared" si="29"/>
        <v>13331.569410160295</v>
      </c>
      <c r="AG33" s="60">
        <f t="shared" si="29"/>
        <v>12834.002606224783</v>
      </c>
      <c r="AH33" s="60">
        <f t="shared" si="29"/>
        <v>12356.445461632537</v>
      </c>
      <c r="AI33" s="60">
        <f t="shared" si="29"/>
        <v>11898.014843631106</v>
      </c>
      <c r="AJ33" s="60">
        <f t="shared" si="29"/>
        <v>11457.864920696224</v>
      </c>
      <c r="AK33" s="60">
        <f t="shared" si="29"/>
        <v>11035.186312536702</v>
      </c>
      <c r="AL33" s="60">
        <f t="shared" si="29"/>
        <v>10629.20520708478</v>
      </c>
      <c r="AM33" s="60">
        <f t="shared" si="29"/>
        <v>10239.182443598012</v>
      </c>
      <c r="AN33" s="60">
        <f t="shared" si="29"/>
        <v>9864.4125621274507</v>
      </c>
      <c r="AO33" s="60">
        <f t="shared" si="29"/>
        <v>9504.2228205949123</v>
      </c>
      <c r="AP33" s="60">
        <f t="shared" si="29"/>
        <v>9157.9721815749272</v>
      </c>
      <c r="AQ33" s="60">
        <f t="shared" si="29"/>
        <v>8825.0502715943603</v>
      </c>
      <c r="AR33" s="60">
        <f t="shared" si="29"/>
        <v>8587.4479310744609</v>
      </c>
      <c r="AS33" s="60">
        <f t="shared" si="29"/>
        <v>8356.8337610358212</v>
      </c>
      <c r="AT33" s="60">
        <f t="shared" si="29"/>
        <v>8132.9462829017766</v>
      </c>
      <c r="AU33" s="60">
        <f t="shared" si="29"/>
        <v>7915.5363003280545</v>
      </c>
      <c r="AV33" s="60">
        <f t="shared" si="29"/>
        <v>7704.3666424517405</v>
      </c>
      <c r="AW33" s="60">
        <f t="shared" si="29"/>
        <v>7499.2118667086952</v>
      </c>
      <c r="AX33" s="60">
        <f t="shared" si="29"/>
        <v>7299.8579245168075</v>
      </c>
      <c r="AY33" s="60">
        <f t="shared" si="29"/>
        <v>7106.1017933898866</v>
      </c>
      <c r="AZ33" s="60">
        <f t="shared" si="29"/>
        <v>6917.7510792596468</v>
      </c>
      <c r="BA33" s="60">
        <f t="shared" si="29"/>
        <v>6734.6235929440245</v>
      </c>
      <c r="BB33" s="60">
        <f t="shared" si="29"/>
        <v>6556.5469048095465</v>
      </c>
      <c r="BC33" s="60">
        <f t="shared" si="29"/>
        <v>6383.3578817364551</v>
      </c>
      <c r="BD33" s="60">
        <f t="shared" si="29"/>
        <v>6214.902210510304</v>
      </c>
      <c r="BE33" s="60">
        <f t="shared" si="29"/>
        <v>6051.0339117336325</v>
      </c>
      <c r="BF33" s="60">
        <f t="shared" si="29"/>
        <v>5891.6148482793888</v>
      </c>
      <c r="BG33" s="60">
        <f t="shared" si="29"/>
        <v>5736.5142321949224</v>
      </c>
      <c r="BH33" s="60">
        <f t="shared" si="29"/>
        <v>5585.6081338155718</v>
      </c>
      <c r="BI33" s="60">
        <f t="shared" si="29"/>
        <v>5438.7789966610726</v>
      </c>
      <c r="BJ33" s="60">
        <f t="shared" si="29"/>
        <v>5295.9151614712873</v>
      </c>
      <c r="BK33" s="60">
        <f t="shared" si="29"/>
        <v>5156.9104024906092</v>
      </c>
      <c r="BL33" s="60">
        <f t="shared" si="29"/>
        <v>5021.6634788398223</v>
      </c>
      <c r="BM33" s="60">
        <f t="shared" si="29"/>
        <v>4890.0777035207648</v>
      </c>
      <c r="BN33" s="60">
        <f t="shared" si="29"/>
        <v>4762.0605322894871</v>
      </c>
      <c r="BO33" s="60">
        <f t="shared" si="29"/>
        <v>4637.5231743107233</v>
      </c>
      <c r="BP33" s="60">
        <f t="shared" ref="BP33:BY33" si="30">BP26*BP$11</f>
        <v>4516.3802261756546</v>
      </c>
      <c r="BQ33" s="60">
        <f t="shared" si="30"/>
        <v>4398.5493305302562</v>
      </c>
      <c r="BR33" s="60">
        <f t="shared" si="30"/>
        <v>4283.9508602274964</v>
      </c>
      <c r="BS33" s="60">
        <f t="shared" si="30"/>
        <v>4172.5076285887189</v>
      </c>
      <c r="BT33" s="60">
        <f t="shared" si="30"/>
        <v>4064.1446260401531</v>
      </c>
      <c r="BU33" s="60">
        <f t="shared" si="30"/>
        <v>3958.7887830862364</v>
      </c>
      <c r="BV33" s="60">
        <f t="shared" si="30"/>
        <v>3856.3687592924853</v>
      </c>
      <c r="BW33" s="60">
        <f t="shared" si="30"/>
        <v>3756.8147576844676</v>
      </c>
      <c r="BX33" s="60">
        <f t="shared" si="30"/>
        <v>3660.0583637246905</v>
      </c>
      <c r="BY33" s="60">
        <f t="shared" si="30"/>
        <v>3566.0324078114077</v>
      </c>
    </row>
    <row r="34" spans="1:77" s="8" customFormat="1" x14ac:dyDescent="0.25"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</row>
    <row r="35" spans="1:77" s="8" customFormat="1" x14ac:dyDescent="0.25"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</row>
    <row r="36" spans="1:77" s="8" customFormat="1" x14ac:dyDescent="0.25"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</row>
    <row r="37" spans="1:77" s="8" customFormat="1" ht="15.75" x14ac:dyDescent="0.25">
      <c r="A37" s="43"/>
      <c r="B37" s="57" t="s">
        <v>28</v>
      </c>
      <c r="C37" s="58">
        <v>-1300000</v>
      </c>
      <c r="D37" s="44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</row>
    <row r="38" spans="1:77" s="8" customFormat="1" x14ac:dyDescent="0.25">
      <c r="A38" s="10"/>
      <c r="B38" s="15"/>
      <c r="C38" s="3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</row>
    <row r="39" spans="1:77" s="8" customFormat="1" x14ac:dyDescent="0.25">
      <c r="A39" s="10"/>
      <c r="B39" s="14"/>
      <c r="C39" s="25"/>
      <c r="D39" s="25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</row>
    <row r="40" spans="1:77" s="8" customFormat="1" ht="15.75" x14ac:dyDescent="0.25">
      <c r="A40" s="13"/>
      <c r="B40" s="63"/>
      <c r="C40" s="64" t="s">
        <v>29</v>
      </c>
      <c r="D40" s="65" t="s">
        <v>30</v>
      </c>
      <c r="E40" s="23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</row>
    <row r="41" spans="1:77" s="8" customFormat="1" ht="15.75" x14ac:dyDescent="0.25">
      <c r="A41" s="13"/>
      <c r="B41" s="66" t="s">
        <v>31</v>
      </c>
      <c r="C41" s="62">
        <f>SUM(C29:BY29)</f>
        <v>834560.02490760991</v>
      </c>
      <c r="D41" s="67">
        <f>C41+C$37</f>
        <v>-465439.97509239009</v>
      </c>
      <c r="E41" s="24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</row>
    <row r="42" spans="1:77" s="8" customFormat="1" ht="15.75" x14ac:dyDescent="0.25">
      <c r="A42" s="13"/>
      <c r="B42" s="66" t="s">
        <v>32</v>
      </c>
      <c r="C42" s="62">
        <f>SUM(C30:BY30)</f>
        <v>320212.69364275248</v>
      </c>
      <c r="D42" s="67">
        <f>C42+C$37</f>
        <v>-979787.30635724752</v>
      </c>
      <c r="E42" s="24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</row>
    <row r="43" spans="1:77" s="8" customFormat="1" ht="15.75" x14ac:dyDescent="0.25">
      <c r="A43" s="13"/>
      <c r="B43" s="66" t="s">
        <v>33</v>
      </c>
      <c r="C43" s="62">
        <f>SUM(C31:BY31)</f>
        <v>2351262.4012265396</v>
      </c>
      <c r="D43" s="67">
        <f>C43+C$37</f>
        <v>1051262.4012265396</v>
      </c>
      <c r="E43" s="24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</row>
    <row r="44" spans="1:77" s="8" customFormat="1" ht="15.75" x14ac:dyDescent="0.25">
      <c r="A44" s="26"/>
      <c r="B44" s="66" t="s">
        <v>34</v>
      </c>
      <c r="C44" s="62">
        <f>SUM(C32:BY32)</f>
        <v>1300000</v>
      </c>
      <c r="D44" s="67">
        <f>C44+C$37</f>
        <v>0</v>
      </c>
      <c r="E44" s="24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</row>
    <row r="45" spans="1:77" ht="15.75" x14ac:dyDescent="0.25">
      <c r="B45" s="68" t="s">
        <v>35</v>
      </c>
      <c r="C45" s="69">
        <f>SUM(C33:BY33)</f>
        <v>1299999.9999999991</v>
      </c>
      <c r="D45" s="70">
        <f>C45+C$37</f>
        <v>0</v>
      </c>
    </row>
    <row r="47" spans="1:77" x14ac:dyDescent="0.25">
      <c r="G47" s="5"/>
    </row>
    <row r="48" spans="1:77" ht="15.75" x14ac:dyDescent="0.25">
      <c r="B48" s="71" t="s">
        <v>36</v>
      </c>
      <c r="C48" s="78">
        <v>1.5577070087246472</v>
      </c>
      <c r="E48" s="5"/>
    </row>
    <row r="49" spans="2:3" ht="15.75" x14ac:dyDescent="0.25">
      <c r="B49" s="72" t="s">
        <v>37</v>
      </c>
      <c r="C49" s="79">
        <f>-C37/C41</f>
        <v>1.5577070087246472</v>
      </c>
    </row>
    <row r="50" spans="2:3" x14ac:dyDescent="0.25">
      <c r="B50" s="73" t="s">
        <v>38</v>
      </c>
      <c r="C50" s="75">
        <v>3832.6963334146999</v>
      </c>
    </row>
    <row r="53" spans="2:3" x14ac:dyDescent="0.25">
      <c r="B53" s="74"/>
    </row>
    <row r="54" spans="2:3" x14ac:dyDescent="0.25">
      <c r="B54" s="19"/>
      <c r="C54" s="20"/>
    </row>
    <row r="56" spans="2:3" x14ac:dyDescent="0.25">
      <c r="C56" s="18"/>
    </row>
  </sheetData>
  <pageMargins left="0.7" right="0.7" top="0.75" bottom="0.75" header="0.3" footer="0.3"/>
  <pageSetup paperSize="9" orientation="portrait" r:id="rId1"/>
  <drawing r:id="rId2"/>
  <legacyDrawing r:id="rId3"/>
  <tableParts count="2"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15EB-3FA4-48DB-AD86-46446BCBC8F8}">
  <dimension ref="A1:CC53"/>
  <sheetViews>
    <sheetView zoomScale="81" zoomScaleNormal="100" workbookViewId="0">
      <pane ySplit="7" topLeftCell="A11" activePane="bottomLeft" state="frozen"/>
      <selection pane="bottomLeft" activeCell="E34" sqref="E34"/>
    </sheetView>
  </sheetViews>
  <sheetFormatPr baseColWidth="10" defaultColWidth="8.85546875" defaultRowHeight="15" x14ac:dyDescent="0.25"/>
  <cols>
    <col min="2" max="2" width="49.28515625" customWidth="1"/>
    <col min="3" max="3" width="23.28515625" customWidth="1"/>
    <col min="4" max="4" width="19" customWidth="1"/>
    <col min="5" max="5" width="13.28515625" bestFit="1" customWidth="1"/>
    <col min="6" max="6" width="17.7109375" bestFit="1" customWidth="1"/>
    <col min="7" max="76" width="15.140625" bestFit="1" customWidth="1"/>
    <col min="77" max="77" width="18.85546875" bestFit="1" customWidth="1"/>
    <col min="78" max="81" width="13.85546875" bestFit="1" customWidth="1"/>
  </cols>
  <sheetData>
    <row r="1" spans="1:81" x14ac:dyDescent="0.25">
      <c r="C1" t="s">
        <v>0</v>
      </c>
      <c r="D1" t="s">
        <v>1</v>
      </c>
    </row>
    <row r="2" spans="1:81" x14ac:dyDescent="0.25">
      <c r="C2">
        <v>40</v>
      </c>
      <c r="D2" s="7">
        <v>0.04</v>
      </c>
      <c r="F2" t="s">
        <v>2</v>
      </c>
    </row>
    <row r="3" spans="1:81" x14ac:dyDescent="0.25">
      <c r="C3">
        <v>75</v>
      </c>
      <c r="D3" s="7">
        <v>0.03</v>
      </c>
      <c r="F3">
        <f>COUNT(C7:BY7)</f>
        <v>75</v>
      </c>
    </row>
    <row r="4" spans="1:81" x14ac:dyDescent="0.25">
      <c r="C4" t="s">
        <v>3</v>
      </c>
      <c r="D4" s="7">
        <v>0.02</v>
      </c>
    </row>
    <row r="6" spans="1:81" x14ac:dyDescent="0.25">
      <c r="B6" s="9" t="s">
        <v>4</v>
      </c>
      <c r="C6" s="9">
        <v>2022</v>
      </c>
      <c r="D6" s="9">
        <v>2023</v>
      </c>
      <c r="E6" s="9">
        <v>2024</v>
      </c>
      <c r="F6" s="9">
        <v>2025</v>
      </c>
      <c r="G6" s="9">
        <v>2026</v>
      </c>
      <c r="H6" s="9">
        <v>2027</v>
      </c>
      <c r="I6" s="9">
        <v>2028</v>
      </c>
      <c r="J6" s="9">
        <v>2029</v>
      </c>
      <c r="K6" s="9">
        <v>2030</v>
      </c>
      <c r="L6" s="9">
        <v>2031</v>
      </c>
      <c r="M6" s="9">
        <v>2032</v>
      </c>
      <c r="N6" s="9">
        <v>2033</v>
      </c>
      <c r="O6" s="9">
        <v>2034</v>
      </c>
      <c r="P6" s="9">
        <v>2035</v>
      </c>
      <c r="Q6" s="9">
        <v>2036</v>
      </c>
      <c r="R6" s="9">
        <v>2037</v>
      </c>
      <c r="S6" s="9">
        <v>2038</v>
      </c>
      <c r="T6" s="9">
        <v>2039</v>
      </c>
      <c r="U6" s="9">
        <v>2040</v>
      </c>
      <c r="V6" s="9">
        <v>2041</v>
      </c>
      <c r="W6" s="9">
        <v>2042</v>
      </c>
      <c r="X6" s="9">
        <v>2043</v>
      </c>
      <c r="Y6" s="9">
        <v>2044</v>
      </c>
      <c r="Z6" s="9">
        <v>2045</v>
      </c>
      <c r="AA6" s="9">
        <v>2046</v>
      </c>
      <c r="AB6" s="9">
        <v>2047</v>
      </c>
      <c r="AC6" s="9">
        <v>2048</v>
      </c>
      <c r="AD6" s="9">
        <v>2049</v>
      </c>
      <c r="AE6" s="9">
        <v>2050</v>
      </c>
      <c r="AF6" s="9">
        <v>2051</v>
      </c>
      <c r="AG6" s="9">
        <v>2052</v>
      </c>
      <c r="AH6" s="9">
        <v>2053</v>
      </c>
      <c r="AI6" s="9">
        <v>2054</v>
      </c>
      <c r="AJ6" s="9">
        <v>2055</v>
      </c>
      <c r="AK6" s="9">
        <v>2056</v>
      </c>
      <c r="AL6" s="9">
        <v>2057</v>
      </c>
      <c r="AM6" s="9">
        <v>2058</v>
      </c>
      <c r="AN6" s="9">
        <v>2059</v>
      </c>
      <c r="AO6" s="9">
        <v>2060</v>
      </c>
      <c r="AP6" s="9">
        <v>2061</v>
      </c>
      <c r="AQ6" s="9">
        <v>2062</v>
      </c>
      <c r="AR6" s="9">
        <v>2063</v>
      </c>
      <c r="AS6" s="9">
        <v>2064</v>
      </c>
      <c r="AT6" s="9">
        <v>2065</v>
      </c>
      <c r="AU6" s="9">
        <v>2066</v>
      </c>
      <c r="AV6" s="9">
        <v>2067</v>
      </c>
      <c r="AW6" s="9">
        <v>2068</v>
      </c>
      <c r="AX6" s="9">
        <v>2069</v>
      </c>
      <c r="AY6" s="9">
        <v>2070</v>
      </c>
      <c r="AZ6" s="9">
        <v>2071</v>
      </c>
      <c r="BA6" s="9">
        <v>2072</v>
      </c>
      <c r="BB6" s="9">
        <v>2073</v>
      </c>
      <c r="BC6" s="9">
        <v>2074</v>
      </c>
      <c r="BD6" s="9">
        <v>2075</v>
      </c>
      <c r="BE6" s="9">
        <v>2076</v>
      </c>
      <c r="BF6" s="9">
        <v>2077</v>
      </c>
      <c r="BG6" s="9">
        <v>2078</v>
      </c>
      <c r="BH6" s="9">
        <v>2079</v>
      </c>
      <c r="BI6" s="9">
        <v>2080</v>
      </c>
      <c r="BJ6" s="9">
        <v>2081</v>
      </c>
      <c r="BK6" s="9">
        <v>2082</v>
      </c>
      <c r="BL6" s="9">
        <v>2083</v>
      </c>
      <c r="BM6" s="9">
        <v>2084</v>
      </c>
      <c r="BN6" s="9">
        <v>2085</v>
      </c>
      <c r="BO6" s="9">
        <v>2086</v>
      </c>
      <c r="BP6" s="9">
        <v>2087</v>
      </c>
      <c r="BQ6" s="9">
        <v>2088</v>
      </c>
      <c r="BR6" s="9">
        <v>2089</v>
      </c>
      <c r="BS6" s="9">
        <v>2090</v>
      </c>
      <c r="BT6" s="9">
        <v>2091</v>
      </c>
      <c r="BU6" s="9">
        <v>2092</v>
      </c>
      <c r="BV6" s="9">
        <v>2093</v>
      </c>
      <c r="BW6" s="9">
        <v>2094</v>
      </c>
      <c r="BX6" s="9">
        <v>2095</v>
      </c>
      <c r="BY6" s="9">
        <v>2096</v>
      </c>
    </row>
    <row r="7" spans="1:81" x14ac:dyDescent="0.25">
      <c r="A7" s="40"/>
      <c r="B7" s="41" t="s">
        <v>5</v>
      </c>
      <c r="C7" s="42">
        <v>0</v>
      </c>
      <c r="D7" s="42">
        <f t="shared" ref="D7:AI7" si="0">C7+1</f>
        <v>1</v>
      </c>
      <c r="E7" s="42">
        <f t="shared" si="0"/>
        <v>2</v>
      </c>
      <c r="F7" s="42">
        <f t="shared" si="0"/>
        <v>3</v>
      </c>
      <c r="G7" s="42">
        <f t="shared" si="0"/>
        <v>4</v>
      </c>
      <c r="H7" s="42">
        <f t="shared" si="0"/>
        <v>5</v>
      </c>
      <c r="I7" s="42">
        <f t="shared" si="0"/>
        <v>6</v>
      </c>
      <c r="J7" s="42">
        <f t="shared" si="0"/>
        <v>7</v>
      </c>
      <c r="K7" s="42">
        <f t="shared" si="0"/>
        <v>8</v>
      </c>
      <c r="L7" s="42">
        <f t="shared" si="0"/>
        <v>9</v>
      </c>
      <c r="M7" s="42">
        <f t="shared" si="0"/>
        <v>10</v>
      </c>
      <c r="N7" s="42">
        <f t="shared" si="0"/>
        <v>11</v>
      </c>
      <c r="O7" s="42">
        <f t="shared" si="0"/>
        <v>12</v>
      </c>
      <c r="P7" s="42">
        <f t="shared" si="0"/>
        <v>13</v>
      </c>
      <c r="Q7" s="42">
        <f t="shared" si="0"/>
        <v>14</v>
      </c>
      <c r="R7" s="42">
        <f t="shared" si="0"/>
        <v>15</v>
      </c>
      <c r="S7" s="42">
        <f t="shared" si="0"/>
        <v>16</v>
      </c>
      <c r="T7" s="42">
        <f t="shared" si="0"/>
        <v>17</v>
      </c>
      <c r="U7" s="42">
        <f t="shared" si="0"/>
        <v>18</v>
      </c>
      <c r="V7" s="42">
        <f t="shared" si="0"/>
        <v>19</v>
      </c>
      <c r="W7" s="42">
        <f t="shared" si="0"/>
        <v>20</v>
      </c>
      <c r="X7" s="42">
        <f t="shared" si="0"/>
        <v>21</v>
      </c>
      <c r="Y7" s="42">
        <f t="shared" si="0"/>
        <v>22</v>
      </c>
      <c r="Z7" s="42">
        <f t="shared" si="0"/>
        <v>23</v>
      </c>
      <c r="AA7" s="42">
        <f t="shared" si="0"/>
        <v>24</v>
      </c>
      <c r="AB7" s="42">
        <f t="shared" si="0"/>
        <v>25</v>
      </c>
      <c r="AC7" s="42">
        <f t="shared" si="0"/>
        <v>26</v>
      </c>
      <c r="AD7" s="42">
        <f t="shared" si="0"/>
        <v>27</v>
      </c>
      <c r="AE7" s="42">
        <f t="shared" si="0"/>
        <v>28</v>
      </c>
      <c r="AF7" s="42">
        <f t="shared" si="0"/>
        <v>29</v>
      </c>
      <c r="AG7" s="42">
        <f t="shared" si="0"/>
        <v>30</v>
      </c>
      <c r="AH7" s="42">
        <f t="shared" si="0"/>
        <v>31</v>
      </c>
      <c r="AI7" s="42">
        <f t="shared" si="0"/>
        <v>32</v>
      </c>
      <c r="AJ7" s="42">
        <f t="shared" ref="AJ7:BO7" si="1">AI7+1</f>
        <v>33</v>
      </c>
      <c r="AK7" s="42">
        <f t="shared" si="1"/>
        <v>34</v>
      </c>
      <c r="AL7" s="42">
        <f t="shared" si="1"/>
        <v>35</v>
      </c>
      <c r="AM7" s="42">
        <f t="shared" si="1"/>
        <v>36</v>
      </c>
      <c r="AN7" s="42">
        <f t="shared" si="1"/>
        <v>37</v>
      </c>
      <c r="AO7" s="42">
        <f t="shared" si="1"/>
        <v>38</v>
      </c>
      <c r="AP7" s="42">
        <f t="shared" si="1"/>
        <v>39</v>
      </c>
      <c r="AQ7" s="42">
        <f t="shared" si="1"/>
        <v>40</v>
      </c>
      <c r="AR7" s="42">
        <f t="shared" si="1"/>
        <v>41</v>
      </c>
      <c r="AS7" s="42">
        <f t="shared" si="1"/>
        <v>42</v>
      </c>
      <c r="AT7" s="42">
        <f t="shared" si="1"/>
        <v>43</v>
      </c>
      <c r="AU7" s="42">
        <f t="shared" si="1"/>
        <v>44</v>
      </c>
      <c r="AV7" s="42">
        <f t="shared" si="1"/>
        <v>45</v>
      </c>
      <c r="AW7" s="42">
        <f t="shared" si="1"/>
        <v>46</v>
      </c>
      <c r="AX7" s="42">
        <f t="shared" si="1"/>
        <v>47</v>
      </c>
      <c r="AY7" s="42">
        <f t="shared" si="1"/>
        <v>48</v>
      </c>
      <c r="AZ7" s="42">
        <f t="shared" si="1"/>
        <v>49</v>
      </c>
      <c r="BA7" s="42">
        <f t="shared" si="1"/>
        <v>50</v>
      </c>
      <c r="BB7" s="42">
        <f t="shared" si="1"/>
        <v>51</v>
      </c>
      <c r="BC7" s="42">
        <f t="shared" si="1"/>
        <v>52</v>
      </c>
      <c r="BD7" s="42">
        <f t="shared" si="1"/>
        <v>53</v>
      </c>
      <c r="BE7" s="42">
        <f t="shared" si="1"/>
        <v>54</v>
      </c>
      <c r="BF7" s="42">
        <f t="shared" si="1"/>
        <v>55</v>
      </c>
      <c r="BG7" s="42">
        <f t="shared" si="1"/>
        <v>56</v>
      </c>
      <c r="BH7" s="42">
        <f t="shared" si="1"/>
        <v>57</v>
      </c>
      <c r="BI7" s="42">
        <f t="shared" si="1"/>
        <v>58</v>
      </c>
      <c r="BJ7" s="42">
        <f t="shared" si="1"/>
        <v>59</v>
      </c>
      <c r="BK7" s="42">
        <f t="shared" si="1"/>
        <v>60</v>
      </c>
      <c r="BL7" s="42">
        <f t="shared" si="1"/>
        <v>61</v>
      </c>
      <c r="BM7" s="42">
        <f t="shared" si="1"/>
        <v>62</v>
      </c>
      <c r="BN7" s="42">
        <f t="shared" si="1"/>
        <v>63</v>
      </c>
      <c r="BO7" s="42">
        <f t="shared" si="1"/>
        <v>64</v>
      </c>
      <c r="BP7" s="42">
        <f t="shared" ref="BP7:BY7" si="2">BO7+1</f>
        <v>65</v>
      </c>
      <c r="BQ7" s="42">
        <f t="shared" si="2"/>
        <v>66</v>
      </c>
      <c r="BR7" s="42">
        <f t="shared" si="2"/>
        <v>67</v>
      </c>
      <c r="BS7" s="42">
        <f t="shared" si="2"/>
        <v>68</v>
      </c>
      <c r="BT7" s="42">
        <f t="shared" si="2"/>
        <v>69</v>
      </c>
      <c r="BU7" s="42">
        <f t="shared" si="2"/>
        <v>70</v>
      </c>
      <c r="BV7" s="42">
        <f t="shared" si="2"/>
        <v>71</v>
      </c>
      <c r="BW7" s="42">
        <f t="shared" si="2"/>
        <v>72</v>
      </c>
      <c r="BX7" s="42">
        <f t="shared" si="2"/>
        <v>73</v>
      </c>
      <c r="BY7" s="42">
        <f t="shared" si="2"/>
        <v>74</v>
      </c>
    </row>
    <row r="8" spans="1:81" s="8" customFormat="1" x14ac:dyDescent="0.25">
      <c r="A8" s="45"/>
      <c r="B8" s="46" t="s">
        <v>1</v>
      </c>
      <c r="C8" s="46">
        <v>0</v>
      </c>
      <c r="D8" s="47">
        <f>IF(D7&lt;=$C$2,$D$2,IF(D7&lt;=$C$3,$D$3,$D$4))</f>
        <v>0.04</v>
      </c>
      <c r="E8" s="47">
        <f t="shared" ref="E8:AI8" si="3">IF(E7&lt;=$C$2,$D$2,IF(E7&lt;=$C$3,$D$3,$D$4))</f>
        <v>0.04</v>
      </c>
      <c r="F8" s="47">
        <f t="shared" si="3"/>
        <v>0.04</v>
      </c>
      <c r="G8" s="47">
        <f t="shared" si="3"/>
        <v>0.04</v>
      </c>
      <c r="H8" s="47">
        <f t="shared" si="3"/>
        <v>0.04</v>
      </c>
      <c r="I8" s="47">
        <f t="shared" si="3"/>
        <v>0.04</v>
      </c>
      <c r="J8" s="47">
        <f t="shared" si="3"/>
        <v>0.04</v>
      </c>
      <c r="K8" s="47">
        <f t="shared" si="3"/>
        <v>0.04</v>
      </c>
      <c r="L8" s="47">
        <f t="shared" si="3"/>
        <v>0.04</v>
      </c>
      <c r="M8" s="47">
        <f t="shared" si="3"/>
        <v>0.04</v>
      </c>
      <c r="N8" s="47">
        <f t="shared" si="3"/>
        <v>0.04</v>
      </c>
      <c r="O8" s="47">
        <f t="shared" si="3"/>
        <v>0.04</v>
      </c>
      <c r="P8" s="47">
        <f t="shared" si="3"/>
        <v>0.04</v>
      </c>
      <c r="Q8" s="47">
        <f t="shared" si="3"/>
        <v>0.04</v>
      </c>
      <c r="R8" s="47">
        <f t="shared" si="3"/>
        <v>0.04</v>
      </c>
      <c r="S8" s="47">
        <f t="shared" si="3"/>
        <v>0.04</v>
      </c>
      <c r="T8" s="47">
        <f t="shared" si="3"/>
        <v>0.04</v>
      </c>
      <c r="U8" s="47">
        <f t="shared" si="3"/>
        <v>0.04</v>
      </c>
      <c r="V8" s="47">
        <f t="shared" si="3"/>
        <v>0.04</v>
      </c>
      <c r="W8" s="47">
        <f t="shared" si="3"/>
        <v>0.04</v>
      </c>
      <c r="X8" s="47">
        <f t="shared" si="3"/>
        <v>0.04</v>
      </c>
      <c r="Y8" s="47">
        <f t="shared" si="3"/>
        <v>0.04</v>
      </c>
      <c r="Z8" s="47">
        <f t="shared" si="3"/>
        <v>0.04</v>
      </c>
      <c r="AA8" s="47">
        <f t="shared" si="3"/>
        <v>0.04</v>
      </c>
      <c r="AB8" s="47">
        <f t="shared" si="3"/>
        <v>0.04</v>
      </c>
      <c r="AC8" s="47">
        <f t="shared" si="3"/>
        <v>0.04</v>
      </c>
      <c r="AD8" s="47">
        <f t="shared" si="3"/>
        <v>0.04</v>
      </c>
      <c r="AE8" s="47">
        <f t="shared" si="3"/>
        <v>0.04</v>
      </c>
      <c r="AF8" s="47">
        <f t="shared" si="3"/>
        <v>0.04</v>
      </c>
      <c r="AG8" s="47">
        <f t="shared" si="3"/>
        <v>0.04</v>
      </c>
      <c r="AH8" s="47">
        <f t="shared" si="3"/>
        <v>0.04</v>
      </c>
      <c r="AI8" s="47">
        <f t="shared" si="3"/>
        <v>0.04</v>
      </c>
      <c r="AJ8" s="47">
        <f t="shared" ref="AJ8:BO8" si="4">IF(AJ7&lt;=$C$2,$D$2,IF(AJ7&lt;=$C$3,$D$3,$D$4))</f>
        <v>0.04</v>
      </c>
      <c r="AK8" s="47">
        <f t="shared" si="4"/>
        <v>0.04</v>
      </c>
      <c r="AL8" s="47">
        <f t="shared" si="4"/>
        <v>0.04</v>
      </c>
      <c r="AM8" s="47">
        <f t="shared" si="4"/>
        <v>0.04</v>
      </c>
      <c r="AN8" s="47">
        <f t="shared" si="4"/>
        <v>0.04</v>
      </c>
      <c r="AO8" s="47">
        <f t="shared" si="4"/>
        <v>0.04</v>
      </c>
      <c r="AP8" s="47">
        <f t="shared" si="4"/>
        <v>0.04</v>
      </c>
      <c r="AQ8" s="47">
        <f t="shared" si="4"/>
        <v>0.04</v>
      </c>
      <c r="AR8" s="47">
        <f t="shared" si="4"/>
        <v>0.03</v>
      </c>
      <c r="AS8" s="47">
        <f t="shared" si="4"/>
        <v>0.03</v>
      </c>
      <c r="AT8" s="47">
        <f t="shared" si="4"/>
        <v>0.03</v>
      </c>
      <c r="AU8" s="47">
        <f t="shared" si="4"/>
        <v>0.03</v>
      </c>
      <c r="AV8" s="47">
        <f t="shared" si="4"/>
        <v>0.03</v>
      </c>
      <c r="AW8" s="47">
        <f t="shared" si="4"/>
        <v>0.03</v>
      </c>
      <c r="AX8" s="47">
        <f t="shared" si="4"/>
        <v>0.03</v>
      </c>
      <c r="AY8" s="47">
        <f t="shared" si="4"/>
        <v>0.03</v>
      </c>
      <c r="AZ8" s="47">
        <f t="shared" si="4"/>
        <v>0.03</v>
      </c>
      <c r="BA8" s="47">
        <f t="shared" si="4"/>
        <v>0.03</v>
      </c>
      <c r="BB8" s="47">
        <f t="shared" si="4"/>
        <v>0.03</v>
      </c>
      <c r="BC8" s="47">
        <f t="shared" si="4"/>
        <v>0.03</v>
      </c>
      <c r="BD8" s="47">
        <f t="shared" si="4"/>
        <v>0.03</v>
      </c>
      <c r="BE8" s="47">
        <f t="shared" si="4"/>
        <v>0.03</v>
      </c>
      <c r="BF8" s="47">
        <f t="shared" si="4"/>
        <v>0.03</v>
      </c>
      <c r="BG8" s="47">
        <f t="shared" si="4"/>
        <v>0.03</v>
      </c>
      <c r="BH8" s="47">
        <f t="shared" si="4"/>
        <v>0.03</v>
      </c>
      <c r="BI8" s="47">
        <f t="shared" si="4"/>
        <v>0.03</v>
      </c>
      <c r="BJ8" s="47">
        <f t="shared" si="4"/>
        <v>0.03</v>
      </c>
      <c r="BK8" s="47">
        <f t="shared" si="4"/>
        <v>0.03</v>
      </c>
      <c r="BL8" s="47">
        <f t="shared" si="4"/>
        <v>0.03</v>
      </c>
      <c r="BM8" s="47">
        <f t="shared" si="4"/>
        <v>0.03</v>
      </c>
      <c r="BN8" s="47">
        <f t="shared" si="4"/>
        <v>0.03</v>
      </c>
      <c r="BO8" s="47">
        <f t="shared" si="4"/>
        <v>0.03</v>
      </c>
      <c r="BP8" s="47">
        <f t="shared" ref="BP8:BY8" si="5">IF(BP7&lt;=$C$2,$D$2,IF(BP7&lt;=$C$3,$D$3,$D$4))</f>
        <v>0.03</v>
      </c>
      <c r="BQ8" s="47">
        <f t="shared" si="5"/>
        <v>0.03</v>
      </c>
      <c r="BR8" s="47">
        <f t="shared" si="5"/>
        <v>0.03</v>
      </c>
      <c r="BS8" s="47">
        <f t="shared" si="5"/>
        <v>0.03</v>
      </c>
      <c r="BT8" s="47">
        <f t="shared" si="5"/>
        <v>0.03</v>
      </c>
      <c r="BU8" s="47">
        <f t="shared" si="5"/>
        <v>0.03</v>
      </c>
      <c r="BV8" s="47">
        <f t="shared" si="5"/>
        <v>0.03</v>
      </c>
      <c r="BW8" s="47">
        <f t="shared" si="5"/>
        <v>0.03</v>
      </c>
      <c r="BX8" s="47">
        <f t="shared" si="5"/>
        <v>0.03</v>
      </c>
      <c r="BY8" s="47">
        <f t="shared" si="5"/>
        <v>0.03</v>
      </c>
    </row>
    <row r="9" spans="1:81" s="8" customFormat="1" x14ac:dyDescent="0.25">
      <c r="A9" s="45"/>
      <c r="B9" s="45" t="s">
        <v>6</v>
      </c>
      <c r="C9" s="45">
        <f>1+C8</f>
        <v>1</v>
      </c>
      <c r="D9" s="48">
        <f>1+D8</f>
        <v>1.04</v>
      </c>
      <c r="E9" s="48">
        <f t="shared" ref="E9:AH9" si="6">1+E8</f>
        <v>1.04</v>
      </c>
      <c r="F9" s="48">
        <f t="shared" si="6"/>
        <v>1.04</v>
      </c>
      <c r="G9" s="48">
        <f t="shared" si="6"/>
        <v>1.04</v>
      </c>
      <c r="H9" s="48">
        <f t="shared" si="6"/>
        <v>1.04</v>
      </c>
      <c r="I9" s="48">
        <f t="shared" si="6"/>
        <v>1.04</v>
      </c>
      <c r="J9" s="48">
        <f t="shared" si="6"/>
        <v>1.04</v>
      </c>
      <c r="K9" s="48">
        <f t="shared" si="6"/>
        <v>1.04</v>
      </c>
      <c r="L9" s="48">
        <f t="shared" si="6"/>
        <v>1.04</v>
      </c>
      <c r="M9" s="48">
        <f t="shared" si="6"/>
        <v>1.04</v>
      </c>
      <c r="N9" s="48">
        <f t="shared" si="6"/>
        <v>1.04</v>
      </c>
      <c r="O9" s="48">
        <f t="shared" si="6"/>
        <v>1.04</v>
      </c>
      <c r="P9" s="48">
        <f t="shared" si="6"/>
        <v>1.04</v>
      </c>
      <c r="Q9" s="48">
        <f t="shared" si="6"/>
        <v>1.04</v>
      </c>
      <c r="R9" s="48">
        <f t="shared" si="6"/>
        <v>1.04</v>
      </c>
      <c r="S9" s="48">
        <f t="shared" si="6"/>
        <v>1.04</v>
      </c>
      <c r="T9" s="48">
        <f t="shared" si="6"/>
        <v>1.04</v>
      </c>
      <c r="U9" s="48">
        <f t="shared" si="6"/>
        <v>1.04</v>
      </c>
      <c r="V9" s="48">
        <f t="shared" si="6"/>
        <v>1.04</v>
      </c>
      <c r="W9" s="48">
        <f t="shared" si="6"/>
        <v>1.04</v>
      </c>
      <c r="X9" s="48">
        <f t="shared" si="6"/>
        <v>1.04</v>
      </c>
      <c r="Y9" s="48">
        <f t="shared" si="6"/>
        <v>1.04</v>
      </c>
      <c r="Z9" s="48">
        <f t="shared" si="6"/>
        <v>1.04</v>
      </c>
      <c r="AA9" s="48">
        <f t="shared" si="6"/>
        <v>1.04</v>
      </c>
      <c r="AB9" s="48">
        <f t="shared" si="6"/>
        <v>1.04</v>
      </c>
      <c r="AC9" s="48">
        <f t="shared" si="6"/>
        <v>1.04</v>
      </c>
      <c r="AD9" s="48">
        <f t="shared" si="6"/>
        <v>1.04</v>
      </c>
      <c r="AE9" s="48">
        <f t="shared" si="6"/>
        <v>1.04</v>
      </c>
      <c r="AF9" s="48">
        <f t="shared" si="6"/>
        <v>1.04</v>
      </c>
      <c r="AG9" s="48">
        <f t="shared" si="6"/>
        <v>1.04</v>
      </c>
      <c r="AH9" s="48">
        <f t="shared" si="6"/>
        <v>1.04</v>
      </c>
      <c r="AI9" s="48">
        <f t="shared" ref="AI9:BN9" si="7">1+AI8</f>
        <v>1.04</v>
      </c>
      <c r="AJ9" s="48">
        <f t="shared" si="7"/>
        <v>1.04</v>
      </c>
      <c r="AK9" s="48">
        <f t="shared" si="7"/>
        <v>1.04</v>
      </c>
      <c r="AL9" s="48">
        <f t="shared" si="7"/>
        <v>1.04</v>
      </c>
      <c r="AM9" s="48">
        <f t="shared" si="7"/>
        <v>1.04</v>
      </c>
      <c r="AN9" s="48">
        <f t="shared" si="7"/>
        <v>1.04</v>
      </c>
      <c r="AO9" s="48">
        <f t="shared" si="7"/>
        <v>1.04</v>
      </c>
      <c r="AP9" s="48">
        <f t="shared" si="7"/>
        <v>1.04</v>
      </c>
      <c r="AQ9" s="48">
        <f t="shared" si="7"/>
        <v>1.04</v>
      </c>
      <c r="AR9" s="48">
        <f t="shared" si="7"/>
        <v>1.03</v>
      </c>
      <c r="AS9" s="48">
        <f t="shared" si="7"/>
        <v>1.03</v>
      </c>
      <c r="AT9" s="48">
        <f t="shared" si="7"/>
        <v>1.03</v>
      </c>
      <c r="AU9" s="48">
        <f t="shared" si="7"/>
        <v>1.03</v>
      </c>
      <c r="AV9" s="48">
        <f t="shared" si="7"/>
        <v>1.03</v>
      </c>
      <c r="AW9" s="48">
        <f t="shared" si="7"/>
        <v>1.03</v>
      </c>
      <c r="AX9" s="48">
        <f t="shared" si="7"/>
        <v>1.03</v>
      </c>
      <c r="AY9" s="48">
        <f t="shared" si="7"/>
        <v>1.03</v>
      </c>
      <c r="AZ9" s="48">
        <f t="shared" si="7"/>
        <v>1.03</v>
      </c>
      <c r="BA9" s="48">
        <f t="shared" si="7"/>
        <v>1.03</v>
      </c>
      <c r="BB9" s="48">
        <f t="shared" si="7"/>
        <v>1.03</v>
      </c>
      <c r="BC9" s="48">
        <f t="shared" si="7"/>
        <v>1.03</v>
      </c>
      <c r="BD9" s="48">
        <f t="shared" si="7"/>
        <v>1.03</v>
      </c>
      <c r="BE9" s="48">
        <f t="shared" si="7"/>
        <v>1.03</v>
      </c>
      <c r="BF9" s="48">
        <f t="shared" si="7"/>
        <v>1.03</v>
      </c>
      <c r="BG9" s="48">
        <f t="shared" si="7"/>
        <v>1.03</v>
      </c>
      <c r="BH9" s="48">
        <f t="shared" si="7"/>
        <v>1.03</v>
      </c>
      <c r="BI9" s="48">
        <f t="shared" si="7"/>
        <v>1.03</v>
      </c>
      <c r="BJ9" s="48">
        <f t="shared" si="7"/>
        <v>1.03</v>
      </c>
      <c r="BK9" s="48">
        <f t="shared" si="7"/>
        <v>1.03</v>
      </c>
      <c r="BL9" s="48">
        <f t="shared" si="7"/>
        <v>1.03</v>
      </c>
      <c r="BM9" s="48">
        <f t="shared" si="7"/>
        <v>1.03</v>
      </c>
      <c r="BN9" s="48">
        <f t="shared" si="7"/>
        <v>1.03</v>
      </c>
      <c r="BO9" s="48">
        <f t="shared" ref="BO9:BY9" si="8">1+BO8</f>
        <v>1.03</v>
      </c>
      <c r="BP9" s="48">
        <f t="shared" si="8"/>
        <v>1.03</v>
      </c>
      <c r="BQ9" s="48">
        <f t="shared" si="8"/>
        <v>1.03</v>
      </c>
      <c r="BR9" s="48">
        <f t="shared" si="8"/>
        <v>1.03</v>
      </c>
      <c r="BS9" s="48">
        <f t="shared" si="8"/>
        <v>1.03</v>
      </c>
      <c r="BT9" s="48">
        <f t="shared" si="8"/>
        <v>1.03</v>
      </c>
      <c r="BU9" s="48">
        <f t="shared" si="8"/>
        <v>1.03</v>
      </c>
      <c r="BV9" s="48">
        <f t="shared" si="8"/>
        <v>1.03</v>
      </c>
      <c r="BW9" s="48">
        <f t="shared" si="8"/>
        <v>1.03</v>
      </c>
      <c r="BX9" s="48">
        <f t="shared" si="8"/>
        <v>1.03</v>
      </c>
      <c r="BY9" s="48">
        <f t="shared" si="8"/>
        <v>1.03</v>
      </c>
    </row>
    <row r="10" spans="1:81" s="8" customFormat="1" x14ac:dyDescent="0.25">
      <c r="A10" s="45"/>
      <c r="B10" s="46" t="s">
        <v>7</v>
      </c>
      <c r="C10" s="46">
        <f>C9</f>
        <v>1</v>
      </c>
      <c r="D10" s="49">
        <f>C10*D9</f>
        <v>1.04</v>
      </c>
      <c r="E10" s="49">
        <f>D10*E9</f>
        <v>1.0816000000000001</v>
      </c>
      <c r="F10" s="49">
        <f t="shared" ref="F10:AI10" si="9">E10*F9</f>
        <v>1.1248640000000001</v>
      </c>
      <c r="G10" s="49">
        <f t="shared" si="9"/>
        <v>1.1698585600000002</v>
      </c>
      <c r="H10" s="49">
        <f t="shared" si="9"/>
        <v>1.2166529024000003</v>
      </c>
      <c r="I10" s="49">
        <f t="shared" si="9"/>
        <v>1.2653190184960004</v>
      </c>
      <c r="J10" s="49">
        <f t="shared" si="9"/>
        <v>1.3159317792358405</v>
      </c>
      <c r="K10" s="49">
        <f t="shared" si="9"/>
        <v>1.3685690504052741</v>
      </c>
      <c r="L10" s="49">
        <f t="shared" si="9"/>
        <v>1.4233118124214852</v>
      </c>
      <c r="M10" s="49">
        <f t="shared" si="9"/>
        <v>1.4802442849183446</v>
      </c>
      <c r="N10" s="49">
        <f t="shared" si="9"/>
        <v>1.5394540563150785</v>
      </c>
      <c r="O10" s="49">
        <f t="shared" si="9"/>
        <v>1.6010322185676817</v>
      </c>
      <c r="P10" s="49">
        <f t="shared" si="9"/>
        <v>1.6650735073103891</v>
      </c>
      <c r="Q10" s="49">
        <f t="shared" si="9"/>
        <v>1.7316764476028046</v>
      </c>
      <c r="R10" s="49">
        <f t="shared" si="9"/>
        <v>1.8009435055069167</v>
      </c>
      <c r="S10" s="49">
        <f t="shared" si="9"/>
        <v>1.8729812457271935</v>
      </c>
      <c r="T10" s="49">
        <f t="shared" si="9"/>
        <v>1.9479004955562813</v>
      </c>
      <c r="U10" s="49">
        <f t="shared" si="9"/>
        <v>2.0258165153785326</v>
      </c>
      <c r="V10" s="49">
        <f t="shared" si="9"/>
        <v>2.1068491759936738</v>
      </c>
      <c r="W10" s="49">
        <f t="shared" si="9"/>
        <v>2.1911231430334208</v>
      </c>
      <c r="X10" s="49">
        <f t="shared" si="9"/>
        <v>2.2787680687547578</v>
      </c>
      <c r="Y10" s="49">
        <f t="shared" si="9"/>
        <v>2.369918791504948</v>
      </c>
      <c r="Z10" s="49">
        <f t="shared" si="9"/>
        <v>2.4647155431651462</v>
      </c>
      <c r="AA10" s="49">
        <f t="shared" si="9"/>
        <v>2.5633041648917523</v>
      </c>
      <c r="AB10" s="49">
        <f t="shared" si="9"/>
        <v>2.6658363314874225</v>
      </c>
      <c r="AC10" s="49">
        <f t="shared" si="9"/>
        <v>2.7724697847469195</v>
      </c>
      <c r="AD10" s="49">
        <f t="shared" si="9"/>
        <v>2.8833685761367964</v>
      </c>
      <c r="AE10" s="49">
        <f t="shared" si="9"/>
        <v>2.9987033191822685</v>
      </c>
      <c r="AF10" s="49">
        <f t="shared" si="9"/>
        <v>3.1186514519495594</v>
      </c>
      <c r="AG10" s="49">
        <f t="shared" si="9"/>
        <v>3.2433975100275418</v>
      </c>
      <c r="AH10" s="49">
        <f t="shared" si="9"/>
        <v>3.3731334104286437</v>
      </c>
      <c r="AI10" s="49">
        <f t="shared" si="9"/>
        <v>3.5080587468457893</v>
      </c>
      <c r="AJ10" s="49">
        <f t="shared" ref="AJ10:BO10" si="10">AI10*AJ9</f>
        <v>3.6483810967196209</v>
      </c>
      <c r="AK10" s="49">
        <f t="shared" si="10"/>
        <v>3.7943163405884057</v>
      </c>
      <c r="AL10" s="49">
        <f t="shared" si="10"/>
        <v>3.9460889942119421</v>
      </c>
      <c r="AM10" s="49">
        <f t="shared" si="10"/>
        <v>4.1039325539804201</v>
      </c>
      <c r="AN10" s="49">
        <f t="shared" si="10"/>
        <v>4.2680898561396372</v>
      </c>
      <c r="AO10" s="49">
        <f t="shared" si="10"/>
        <v>4.438813450385223</v>
      </c>
      <c r="AP10" s="49">
        <f t="shared" si="10"/>
        <v>4.6163659884006325</v>
      </c>
      <c r="AQ10" s="49">
        <f t="shared" si="10"/>
        <v>4.8010206279366576</v>
      </c>
      <c r="AR10" s="49">
        <f t="shared" si="10"/>
        <v>4.9450512467747574</v>
      </c>
      <c r="AS10" s="49">
        <f t="shared" si="10"/>
        <v>5.0934027841780001</v>
      </c>
      <c r="AT10" s="49">
        <f t="shared" si="10"/>
        <v>5.2462048677033399</v>
      </c>
      <c r="AU10" s="49">
        <f t="shared" si="10"/>
        <v>5.4035910137344398</v>
      </c>
      <c r="AV10" s="49">
        <f t="shared" si="10"/>
        <v>5.5656987441464736</v>
      </c>
      <c r="AW10" s="49">
        <f t="shared" si="10"/>
        <v>5.732669706470868</v>
      </c>
      <c r="AX10" s="49">
        <f t="shared" si="10"/>
        <v>5.9046497976649945</v>
      </c>
      <c r="AY10" s="49">
        <f t="shared" si="10"/>
        <v>6.0817892915949443</v>
      </c>
      <c r="AZ10" s="49">
        <f t="shared" si="10"/>
        <v>6.2642429703427931</v>
      </c>
      <c r="BA10" s="49">
        <f t="shared" si="10"/>
        <v>6.4521702594530774</v>
      </c>
      <c r="BB10" s="49">
        <f t="shared" si="10"/>
        <v>6.6457353672366697</v>
      </c>
      <c r="BC10" s="49">
        <f t="shared" si="10"/>
        <v>6.8451074282537698</v>
      </c>
      <c r="BD10" s="49">
        <f t="shared" si="10"/>
        <v>7.0504606511013828</v>
      </c>
      <c r="BE10" s="49">
        <f t="shared" si="10"/>
        <v>7.2619744706344243</v>
      </c>
      <c r="BF10" s="49">
        <f t="shared" si="10"/>
        <v>7.4798337047534575</v>
      </c>
      <c r="BG10" s="49">
        <f t="shared" si="10"/>
        <v>7.7042287158960612</v>
      </c>
      <c r="BH10" s="49">
        <f t="shared" si="10"/>
        <v>7.9353555773729436</v>
      </c>
      <c r="BI10" s="49">
        <f t="shared" si="10"/>
        <v>8.173416244694133</v>
      </c>
      <c r="BJ10" s="49">
        <f t="shared" si="10"/>
        <v>8.4186187320349575</v>
      </c>
      <c r="BK10" s="49">
        <f t="shared" si="10"/>
        <v>8.6711772939960063</v>
      </c>
      <c r="BL10" s="49">
        <f t="shared" si="10"/>
        <v>8.9313126128158871</v>
      </c>
      <c r="BM10" s="49">
        <f t="shared" si="10"/>
        <v>9.1992519912003647</v>
      </c>
      <c r="BN10" s="49">
        <f t="shared" si="10"/>
        <v>9.4752295509363762</v>
      </c>
      <c r="BO10" s="49">
        <f t="shared" si="10"/>
        <v>9.7594864374644672</v>
      </c>
      <c r="BP10" s="49">
        <f t="shared" ref="BP10:BY10" si="11">BO10*BP9</f>
        <v>10.052271030588402</v>
      </c>
      <c r="BQ10" s="49">
        <f t="shared" si="11"/>
        <v>10.353839161506055</v>
      </c>
      <c r="BR10" s="49">
        <f t="shared" si="11"/>
        <v>10.664454336351238</v>
      </c>
      <c r="BS10" s="49">
        <f t="shared" si="11"/>
        <v>10.984387966441775</v>
      </c>
      <c r="BT10" s="49">
        <f t="shared" si="11"/>
        <v>11.313919605435029</v>
      </c>
      <c r="BU10" s="49">
        <f t="shared" si="11"/>
        <v>11.65333719359808</v>
      </c>
      <c r="BV10" s="49">
        <f t="shared" si="11"/>
        <v>12.002937309406024</v>
      </c>
      <c r="BW10" s="49">
        <f t="shared" si="11"/>
        <v>12.363025428688205</v>
      </c>
      <c r="BX10" s="49">
        <f t="shared" si="11"/>
        <v>12.733916191548852</v>
      </c>
      <c r="BY10" s="49">
        <f t="shared" si="11"/>
        <v>13.115933677295319</v>
      </c>
    </row>
    <row r="11" spans="1:81" s="8" customFormat="1" x14ac:dyDescent="0.25">
      <c r="A11" s="45"/>
      <c r="B11" s="45" t="s">
        <v>8</v>
      </c>
      <c r="C11" s="45">
        <f t="shared" ref="C11:AH11" si="12">1/C10</f>
        <v>1</v>
      </c>
      <c r="D11" s="50">
        <f>1/D10</f>
        <v>0.96153846153846145</v>
      </c>
      <c r="E11" s="50">
        <f>1/E10</f>
        <v>0.92455621301775137</v>
      </c>
      <c r="F11" s="50">
        <f>1/F10</f>
        <v>0.88899635867091487</v>
      </c>
      <c r="G11" s="50">
        <f t="shared" si="12"/>
        <v>0.85480419102972571</v>
      </c>
      <c r="H11" s="50">
        <f t="shared" si="12"/>
        <v>0.82192710675935154</v>
      </c>
      <c r="I11" s="50">
        <f t="shared" si="12"/>
        <v>0.79031452573014571</v>
      </c>
      <c r="J11" s="50">
        <f t="shared" si="12"/>
        <v>0.75991781320206309</v>
      </c>
      <c r="K11" s="50">
        <f t="shared" si="12"/>
        <v>0.73069020500198378</v>
      </c>
      <c r="L11" s="50">
        <f t="shared" si="12"/>
        <v>0.70258673557883045</v>
      </c>
      <c r="M11" s="50">
        <f t="shared" si="12"/>
        <v>0.67556416882579851</v>
      </c>
      <c r="N11" s="50">
        <f t="shared" si="12"/>
        <v>0.64958093156326779</v>
      </c>
      <c r="O11" s="50">
        <f t="shared" si="12"/>
        <v>0.62459704958006512</v>
      </c>
      <c r="P11" s="50">
        <f t="shared" si="12"/>
        <v>0.600574086134678</v>
      </c>
      <c r="Q11" s="50">
        <f t="shared" si="12"/>
        <v>0.57747508282180582</v>
      </c>
      <c r="R11" s="50">
        <f t="shared" si="12"/>
        <v>0.55526450271327477</v>
      </c>
      <c r="S11" s="50">
        <f t="shared" si="12"/>
        <v>0.53390817568584115</v>
      </c>
      <c r="T11" s="50">
        <f t="shared" si="12"/>
        <v>0.51337324585177024</v>
      </c>
      <c r="U11" s="50">
        <f t="shared" si="12"/>
        <v>0.49362812101131759</v>
      </c>
      <c r="V11" s="50">
        <f t="shared" si="12"/>
        <v>0.47464242404934387</v>
      </c>
      <c r="W11" s="50">
        <f t="shared" si="12"/>
        <v>0.45638694620129217</v>
      </c>
      <c r="X11" s="50">
        <f t="shared" si="12"/>
        <v>0.43883360211662703</v>
      </c>
      <c r="Y11" s="50">
        <f t="shared" si="12"/>
        <v>0.42195538665060295</v>
      </c>
      <c r="Z11" s="50">
        <f t="shared" si="12"/>
        <v>0.40572633331788738</v>
      </c>
      <c r="AA11" s="50">
        <f t="shared" si="12"/>
        <v>0.39012147434412248</v>
      </c>
      <c r="AB11" s="50">
        <f t="shared" si="12"/>
        <v>0.37511680225396388</v>
      </c>
      <c r="AC11" s="50">
        <f t="shared" si="12"/>
        <v>0.36068923293650373</v>
      </c>
      <c r="AD11" s="50">
        <f t="shared" si="12"/>
        <v>0.34681657013125355</v>
      </c>
      <c r="AE11" s="50">
        <f t="shared" si="12"/>
        <v>0.33347747128005151</v>
      </c>
      <c r="AF11" s="50">
        <f t="shared" si="12"/>
        <v>0.3206514146923572</v>
      </c>
      <c r="AG11" s="50">
        <f t="shared" si="12"/>
        <v>0.30831866797342034</v>
      </c>
      <c r="AH11" s="50">
        <f t="shared" si="12"/>
        <v>0.29646025766675033</v>
      </c>
      <c r="AI11" s="50">
        <f t="shared" ref="AI11:BN11" si="13">1/AI10</f>
        <v>0.285057940064183</v>
      </c>
      <c r="AJ11" s="50">
        <f t="shared" si="13"/>
        <v>0.27409417313863754</v>
      </c>
      <c r="AK11" s="50">
        <f t="shared" si="13"/>
        <v>0.26355208955638221</v>
      </c>
      <c r="AL11" s="50">
        <f t="shared" si="13"/>
        <v>0.25341547072729059</v>
      </c>
      <c r="AM11" s="50">
        <f t="shared" si="13"/>
        <v>0.24366872185316402</v>
      </c>
      <c r="AN11" s="50">
        <f t="shared" si="13"/>
        <v>0.2342968479357346</v>
      </c>
      <c r="AO11" s="50">
        <f t="shared" si="13"/>
        <v>0.22528543070743712</v>
      </c>
      <c r="AP11" s="50">
        <f t="shared" si="13"/>
        <v>0.21662060644945874</v>
      </c>
      <c r="AQ11" s="50">
        <f t="shared" si="13"/>
        <v>0.2082890446629411</v>
      </c>
      <c r="AR11" s="50">
        <f t="shared" si="13"/>
        <v>0.2022223734591661</v>
      </c>
      <c r="AS11" s="50">
        <f t="shared" si="13"/>
        <v>0.19633240141666614</v>
      </c>
      <c r="AT11" s="50">
        <f t="shared" si="13"/>
        <v>0.19061398195792828</v>
      </c>
      <c r="AU11" s="50">
        <f t="shared" si="13"/>
        <v>0.18506211840575562</v>
      </c>
      <c r="AV11" s="50">
        <f t="shared" si="13"/>
        <v>0.17967195961723845</v>
      </c>
      <c r="AW11" s="50">
        <f t="shared" si="13"/>
        <v>0.17443879574489171</v>
      </c>
      <c r="AX11" s="50">
        <f t="shared" si="13"/>
        <v>0.16935805412125407</v>
      </c>
      <c r="AY11" s="50">
        <f t="shared" si="13"/>
        <v>0.16442529526335345</v>
      </c>
      <c r="AZ11" s="50">
        <f t="shared" si="13"/>
        <v>0.15963620899354705</v>
      </c>
      <c r="BA11" s="50">
        <f t="shared" si="13"/>
        <v>0.15498661067334663</v>
      </c>
      <c r="BB11" s="50">
        <f t="shared" si="13"/>
        <v>0.15047243754693848</v>
      </c>
      <c r="BC11" s="50">
        <f t="shared" si="13"/>
        <v>0.14608974519120241</v>
      </c>
      <c r="BD11" s="50">
        <f t="shared" si="13"/>
        <v>0.14183470406912854</v>
      </c>
      <c r="BE11" s="50">
        <f t="shared" si="13"/>
        <v>0.13770359618361994</v>
      </c>
      <c r="BF11" s="50">
        <f t="shared" si="13"/>
        <v>0.13369281182875722</v>
      </c>
      <c r="BG11" s="50">
        <f t="shared" si="13"/>
        <v>0.12979884643568662</v>
      </c>
      <c r="BH11" s="50">
        <f t="shared" si="13"/>
        <v>0.12601829751037535</v>
      </c>
      <c r="BI11" s="50">
        <f t="shared" si="13"/>
        <v>0.12234786166055858</v>
      </c>
      <c r="BJ11" s="50">
        <f t="shared" si="13"/>
        <v>0.11878433170928017</v>
      </c>
      <c r="BK11" s="50">
        <f t="shared" si="13"/>
        <v>0.11532459389250502</v>
      </c>
      <c r="BL11" s="50">
        <f t="shared" si="13"/>
        <v>0.11196562513835438</v>
      </c>
      <c r="BM11" s="50">
        <f t="shared" si="13"/>
        <v>0.10870449042558676</v>
      </c>
      <c r="BN11" s="50">
        <f t="shared" si="13"/>
        <v>0.10553834021901627</v>
      </c>
      <c r="BO11" s="50">
        <f t="shared" ref="BO11:BY11" si="14">1/BO10</f>
        <v>0.10246440797962744</v>
      </c>
      <c r="BP11" s="50">
        <f t="shared" si="14"/>
        <v>9.9480007747211108E-2</v>
      </c>
      <c r="BQ11" s="50">
        <f t="shared" si="14"/>
        <v>9.6582531793408824E-2</v>
      </c>
      <c r="BR11" s="50">
        <f t="shared" si="14"/>
        <v>9.3769448343115361E-2</v>
      </c>
      <c r="BS11" s="50">
        <f t="shared" si="14"/>
        <v>9.1038299362247929E-2</v>
      </c>
      <c r="BT11" s="50">
        <f t="shared" si="14"/>
        <v>8.8386698409949435E-2</v>
      </c>
      <c r="BU11" s="50">
        <f t="shared" si="14"/>
        <v>8.5812328553348957E-2</v>
      </c>
      <c r="BV11" s="50">
        <f t="shared" si="14"/>
        <v>8.3312940343057237E-2</v>
      </c>
      <c r="BW11" s="50">
        <f t="shared" si="14"/>
        <v>8.088634984762838E-2</v>
      </c>
      <c r="BX11" s="50">
        <f t="shared" si="14"/>
        <v>7.8530436745270271E-2</v>
      </c>
      <c r="BY11" s="50">
        <f t="shared" si="14"/>
        <v>7.6243142471136172E-2</v>
      </c>
    </row>
    <row r="12" spans="1:81" s="8" customFormat="1" x14ac:dyDescent="0.25">
      <c r="A12" s="45"/>
      <c r="B12" s="45"/>
      <c r="C12" s="45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</row>
    <row r="13" spans="1:81" s="8" customFormat="1" x14ac:dyDescent="0.25">
      <c r="A13" s="45"/>
      <c r="B13" s="51" t="s">
        <v>9</v>
      </c>
      <c r="C13" s="45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</row>
    <row r="14" spans="1:81" s="8" customFormat="1" x14ac:dyDescent="0.25">
      <c r="A14" s="45"/>
      <c r="B14" s="45" t="s">
        <v>10</v>
      </c>
      <c r="C14" s="50">
        <v>0</v>
      </c>
      <c r="D14" s="50">
        <v>0</v>
      </c>
      <c r="E14" s="50">
        <v>0</v>
      </c>
      <c r="F14" s="50">
        <v>0</v>
      </c>
      <c r="G14" s="50">
        <v>24.305515019897211</v>
      </c>
      <c r="H14" s="50">
        <v>23.673084902435981</v>
      </c>
      <c r="I14" s="50">
        <v>23.049103684581809</v>
      </c>
      <c r="J14" s="50">
        <v>22.390055296611031</v>
      </c>
      <c r="K14" s="50">
        <v>21.741968277354971</v>
      </c>
      <c r="L14" s="50">
        <v>21.105200070760208</v>
      </c>
      <c r="M14" s="50">
        <v>20.479031494126019</v>
      </c>
      <c r="N14" s="50">
        <v>19.86324140256659</v>
      </c>
      <c r="O14" s="50">
        <v>19.257520374666441</v>
      </c>
      <c r="P14" s="50">
        <v>18.661567622914902</v>
      </c>
      <c r="Q14" s="50">
        <v>18.07509071400856</v>
      </c>
      <c r="R14" s="50">
        <v>17.49772690617014</v>
      </c>
      <c r="S14" s="50">
        <v>16.929510680811291</v>
      </c>
      <c r="T14" s="50">
        <v>16.369710392411349</v>
      </c>
      <c r="U14" s="50">
        <v>15.81837029656876</v>
      </c>
      <c r="V14" s="50">
        <v>15.29022741982269</v>
      </c>
      <c r="W14" s="50">
        <v>14.76891561584317</v>
      </c>
      <c r="X14" s="50">
        <v>14.25428107692</v>
      </c>
      <c r="Y14" s="50">
        <v>13.74592109179601</v>
      </c>
      <c r="Z14" s="50">
        <v>13.243819144020369</v>
      </c>
      <c r="AA14" s="50">
        <v>12.747709497683401</v>
      </c>
      <c r="AB14" s="50">
        <v>12.25739467544981</v>
      </c>
      <c r="AC14" s="50">
        <v>11.772733756247931</v>
      </c>
      <c r="AD14" s="50">
        <v>11.293382379845729</v>
      </c>
      <c r="AE14" s="50">
        <v>10.81931231328327</v>
      </c>
      <c r="AF14" s="50">
        <v>10.847850881189061</v>
      </c>
      <c r="AG14" s="50">
        <v>10.860701833800229</v>
      </c>
      <c r="AH14" s="50">
        <v>10.87483468423855</v>
      </c>
      <c r="AI14" s="50">
        <v>10.89022750860992</v>
      </c>
      <c r="AJ14" s="50">
        <v>10.9068535957273</v>
      </c>
      <c r="AK14" s="50">
        <v>10.9246817656934</v>
      </c>
      <c r="AL14" s="50">
        <v>10.94367673202227</v>
      </c>
      <c r="AM14" s="50">
        <v>10.96379950325691</v>
      </c>
      <c r="AN14" s="50">
        <v>10.985007819725199</v>
      </c>
      <c r="AO14" s="50">
        <v>11.007256620805229</v>
      </c>
      <c r="AP14" s="50">
        <v>11.0304985378468</v>
      </c>
      <c r="AQ14" s="50">
        <v>11.05468440771411</v>
      </c>
      <c r="AR14" s="50">
        <v>11.07976380177738</v>
      </c>
      <c r="AS14" s="50">
        <v>11.105685565088841</v>
      </c>
      <c r="AT14" s="50">
        <v>11.132398360429271</v>
      </c>
      <c r="AU14" s="50">
        <v>11.1598512119101</v>
      </c>
      <c r="AV14" s="50">
        <v>11.18799404286068</v>
      </c>
      <c r="AW14" s="50">
        <v>11.21677820282356</v>
      </c>
      <c r="AX14" s="50">
        <v>11.246156978624789</v>
      </c>
      <c r="AY14" s="50">
        <v>11.27608608468018</v>
      </c>
      <c r="AZ14" s="50">
        <v>11.306524127943399</v>
      </c>
      <c r="BA14" s="50">
        <v>11.33743304319926</v>
      </c>
      <c r="BB14" s="50">
        <v>11.36877849475175</v>
      </c>
      <c r="BC14" s="50">
        <v>11.40053024095104</v>
      </c>
      <c r="BD14" s="50">
        <v>11.43266245844392</v>
      </c>
      <c r="BE14" s="50">
        <v>11.46515402351293</v>
      </c>
      <c r="BF14" s="50">
        <v>11.497988748386939</v>
      </c>
      <c r="BG14" s="50">
        <v>11.531155570952089</v>
      </c>
      <c r="BH14" s="50">
        <v>11.56464869686226</v>
      </c>
      <c r="BI14" s="50">
        <v>11.598467693631649</v>
      </c>
      <c r="BJ14" s="50">
        <v>11.63261753688381</v>
      </c>
      <c r="BK14" s="50">
        <v>11.66710860951739</v>
      </c>
      <c r="BL14" s="50">
        <v>11.70195665512596</v>
      </c>
      <c r="BM14" s="50">
        <v>11.737182687562139</v>
      </c>
      <c r="BN14" s="50">
        <v>11.772812859060121</v>
      </c>
      <c r="BO14" s="50">
        <v>11.808878289814549</v>
      </c>
      <c r="BP14" s="50">
        <v>11.845414862350779</v>
      </c>
      <c r="BQ14" s="50">
        <v>11.882462984403819</v>
      </c>
      <c r="BR14" s="50">
        <v>11.920067324343769</v>
      </c>
      <c r="BS14" s="50">
        <v>11.95827652344231</v>
      </c>
      <c r="BT14" s="50">
        <v>11.99714288945831</v>
      </c>
      <c r="BU14" s="50">
        <v>12.03672207613587</v>
      </c>
      <c r="BV14" s="50">
        <v>12.077072753243669</v>
      </c>
      <c r="BW14" s="50">
        <v>12.118256271752159</v>
      </c>
      <c r="BX14" s="50">
        <v>12.16033632863466</v>
      </c>
      <c r="BY14" s="50">
        <v>12.20337863560124</v>
      </c>
      <c r="BZ14" s="21"/>
      <c r="CA14" s="21"/>
      <c r="CB14" s="21"/>
      <c r="CC14" s="21"/>
    </row>
    <row r="15" spans="1:81" s="8" customFormat="1" x14ac:dyDescent="0.25">
      <c r="A15" s="45"/>
      <c r="B15" s="46" t="s">
        <v>11</v>
      </c>
      <c r="C15" s="52">
        <f>VLOOKUP(C6,Prisbaner!$A$7:$C$85,3,FALSE)</f>
        <v>766</v>
      </c>
      <c r="D15" s="52">
        <f>VLOOKUP(D6,Prisbaner!$A$7:$C$85,3,FALSE)</f>
        <v>931</v>
      </c>
      <c r="E15" s="52">
        <f>VLOOKUP(E6,Prisbaner!$A$7:$C$85,3,FALSE)</f>
        <v>1095</v>
      </c>
      <c r="F15" s="52">
        <f>VLOOKUP(F6,Prisbaner!$A$7:$C$85,3,FALSE)</f>
        <v>1260</v>
      </c>
      <c r="G15" s="52">
        <f>VLOOKUP(G6,Prisbaner!$A$7:$C$85,3,FALSE)</f>
        <v>1424</v>
      </c>
      <c r="H15" s="52">
        <f>VLOOKUP(H6,Prisbaner!$A$7:$C$85,3,FALSE)</f>
        <v>1589</v>
      </c>
      <c r="I15" s="52">
        <f>VLOOKUP(I6,Prisbaner!$A$7:$C$85,3,FALSE)</f>
        <v>1754</v>
      </c>
      <c r="J15" s="52">
        <f>VLOOKUP(J6,Prisbaner!$A$7:$C$85,3,FALSE)</f>
        <v>1918</v>
      </c>
      <c r="K15" s="52">
        <f>VLOOKUP(K6,Prisbaner!$A$7:$C$85,3,FALSE)</f>
        <v>2083</v>
      </c>
      <c r="L15" s="52">
        <f>VLOOKUP(L6,Prisbaner!$A$7:$C$85,3,FALSE)</f>
        <v>2083</v>
      </c>
      <c r="M15" s="52">
        <f>VLOOKUP(M6,Prisbaner!$A$7:$C$85,3,FALSE)</f>
        <v>2083</v>
      </c>
      <c r="N15" s="52">
        <f>VLOOKUP(N6,Prisbaner!$A$7:$C$85,3,FALSE)</f>
        <v>2083</v>
      </c>
      <c r="O15" s="52">
        <f>VLOOKUP(O6,Prisbaner!$A$7:$C$85,3,FALSE)</f>
        <v>2083</v>
      </c>
      <c r="P15" s="52">
        <f>VLOOKUP(P6,Prisbaner!$A$7:$C$85,3,FALSE)</f>
        <v>2083</v>
      </c>
      <c r="Q15" s="52">
        <f>VLOOKUP(Q6,Prisbaner!$A$7:$C$85,3,FALSE)</f>
        <v>2083</v>
      </c>
      <c r="R15" s="52">
        <f>VLOOKUP(R6,Prisbaner!$A$7:$C$85,3,FALSE)</f>
        <v>2083</v>
      </c>
      <c r="S15" s="52">
        <f>VLOOKUP(S6,Prisbaner!$A$7:$C$85,3,FALSE)</f>
        <v>2083</v>
      </c>
      <c r="T15" s="52">
        <f>VLOOKUP(T6,Prisbaner!$A$7:$C$85,3,FALSE)</f>
        <v>2083</v>
      </c>
      <c r="U15" s="52">
        <f>VLOOKUP(U6,Prisbaner!$A$7:$C$85,3,FALSE)</f>
        <v>2083</v>
      </c>
      <c r="V15" s="52">
        <f>VLOOKUP(V6,Prisbaner!$A$7:$C$85,3,FALSE)</f>
        <v>2083</v>
      </c>
      <c r="W15" s="52">
        <f>VLOOKUP(W6,Prisbaner!$A$7:$C$85,3,FALSE)</f>
        <v>2083</v>
      </c>
      <c r="X15" s="52">
        <f>VLOOKUP(X6,Prisbaner!$A$7:$C$85,3,FALSE)</f>
        <v>2083</v>
      </c>
      <c r="Y15" s="52">
        <f>VLOOKUP(Y6,Prisbaner!$A$7:$C$85,3,FALSE)</f>
        <v>2083</v>
      </c>
      <c r="Z15" s="52">
        <f>VLOOKUP(Z6,Prisbaner!$A$7:$C$85,3,FALSE)</f>
        <v>2083</v>
      </c>
      <c r="AA15" s="52">
        <f>VLOOKUP(AA6,Prisbaner!$A$7:$C$85,3,FALSE)</f>
        <v>2083</v>
      </c>
      <c r="AB15" s="52">
        <f>VLOOKUP(AB6,Prisbaner!$A$7:$C$85,3,FALSE)</f>
        <v>2083</v>
      </c>
      <c r="AC15" s="52">
        <f>VLOOKUP(AC6,Prisbaner!$A$7:$C$85,3,FALSE)</f>
        <v>2083</v>
      </c>
      <c r="AD15" s="52">
        <f>VLOOKUP(AD6,Prisbaner!$A$7:$C$85,3,FALSE)</f>
        <v>2083</v>
      </c>
      <c r="AE15" s="52">
        <f>VLOOKUP(AE6,Prisbaner!$A$7:$C$85,3,FALSE)</f>
        <v>2083</v>
      </c>
      <c r="AF15" s="52">
        <f>VLOOKUP(AF6,Prisbaner!$A$7:$C$85,3,FALSE)</f>
        <v>2083</v>
      </c>
      <c r="AG15" s="52">
        <f>VLOOKUP(AG6,Prisbaner!$A$7:$C$85,3,FALSE)</f>
        <v>2083</v>
      </c>
      <c r="AH15" s="52">
        <f>VLOOKUP(AH6,Prisbaner!$A$7:$C$85,3,FALSE)</f>
        <v>2165</v>
      </c>
      <c r="AI15" s="52">
        <f>VLOOKUP(AI6,Prisbaner!$A$7:$C$85,3,FALSE)</f>
        <v>2251</v>
      </c>
      <c r="AJ15" s="52">
        <f>VLOOKUP(AJ6,Prisbaner!$A$7:$C$85,3,FALSE)</f>
        <v>2341</v>
      </c>
      <c r="AK15" s="52">
        <f>VLOOKUP(AK6,Prisbaner!$A$7:$C$85,3,FALSE)</f>
        <v>2435</v>
      </c>
      <c r="AL15" s="52">
        <f>VLOOKUP(AL6,Prisbaner!$A$7:$C$85,3,FALSE)</f>
        <v>2532</v>
      </c>
      <c r="AM15" s="52">
        <f>VLOOKUP(AM6,Prisbaner!$A$7:$C$85,3,FALSE)</f>
        <v>2634</v>
      </c>
      <c r="AN15" s="52">
        <f>VLOOKUP(AN6,Prisbaner!$A$7:$C$85,3,FALSE)</f>
        <v>2739</v>
      </c>
      <c r="AO15" s="52">
        <f>VLOOKUP(AO6,Prisbaner!$A$7:$C$85,3,FALSE)</f>
        <v>2848</v>
      </c>
      <c r="AP15" s="52">
        <f>VLOOKUP(AP6,Prisbaner!$A$7:$C$85,3,FALSE)</f>
        <v>2962</v>
      </c>
      <c r="AQ15" s="52">
        <f>VLOOKUP(AQ6,Prisbaner!$A$7:$C$85,3,FALSE)</f>
        <v>3081</v>
      </c>
      <c r="AR15" s="52">
        <f>VLOOKUP(AR6,Prisbaner!$A$7:$C$85,3,FALSE)</f>
        <v>3173</v>
      </c>
      <c r="AS15" s="52">
        <f>VLOOKUP(AS6,Prisbaner!$A$7:$C$85,3,FALSE)</f>
        <v>3269</v>
      </c>
      <c r="AT15" s="52">
        <f>VLOOKUP(AT6,Prisbaner!$A$7:$C$85,3,FALSE)</f>
        <v>3367</v>
      </c>
      <c r="AU15" s="52">
        <f>VLOOKUP(AU6,Prisbaner!$A$7:$C$85,3,FALSE)</f>
        <v>3468</v>
      </c>
      <c r="AV15" s="52">
        <f>VLOOKUP(AV6,Prisbaner!$A$7:$C$85,3,FALSE)</f>
        <v>3572</v>
      </c>
      <c r="AW15" s="52">
        <f>VLOOKUP(AW6,Prisbaner!$A$7:$C$85,3,FALSE)</f>
        <v>3679</v>
      </c>
      <c r="AX15" s="52">
        <f>VLOOKUP(AX6,Prisbaner!$A$7:$C$85,3,FALSE)</f>
        <v>3789</v>
      </c>
      <c r="AY15" s="52">
        <f>VLOOKUP(AY6,Prisbaner!$A$7:$C$85,3,FALSE)</f>
        <v>3903</v>
      </c>
      <c r="AZ15" s="52">
        <f>VLOOKUP(AZ6,Prisbaner!$A$7:$C$85,3,FALSE)</f>
        <v>4020</v>
      </c>
      <c r="BA15" s="52">
        <f>VLOOKUP(BA6,Prisbaner!$A$7:$C$85,3,FALSE)</f>
        <v>4140</v>
      </c>
      <c r="BB15" s="52">
        <f>VLOOKUP(BB6,Prisbaner!$A$7:$C$85,3,FALSE)</f>
        <v>4265</v>
      </c>
      <c r="BC15" s="52">
        <f>VLOOKUP(BC6,Prisbaner!$A$7:$C$85,3,FALSE)</f>
        <v>4393</v>
      </c>
      <c r="BD15" s="52">
        <f>VLOOKUP(BD6,Prisbaner!$A$7:$C$85,3,FALSE)</f>
        <v>4524</v>
      </c>
      <c r="BE15" s="52">
        <f>VLOOKUP(BE6,Prisbaner!$A$7:$C$85,3,FALSE)</f>
        <v>4660</v>
      </c>
      <c r="BF15" s="52">
        <f>VLOOKUP(BF6,Prisbaner!$A$7:$C$85,3,FALSE)</f>
        <v>4800</v>
      </c>
      <c r="BG15" s="52">
        <f>VLOOKUP(BG6,Prisbaner!$A$7:$C$85,3,FALSE)</f>
        <v>4944</v>
      </c>
      <c r="BH15" s="52">
        <f>VLOOKUP(BH6,Prisbaner!$A$7:$C$85,3,FALSE)</f>
        <v>5092</v>
      </c>
      <c r="BI15" s="52">
        <f>VLOOKUP(BI6,Prisbaner!$A$7:$C$85,3,FALSE)</f>
        <v>5245</v>
      </c>
      <c r="BJ15" s="52">
        <f>VLOOKUP(BJ6,Prisbaner!$A$7:$C$85,3,FALSE)</f>
        <v>5402</v>
      </c>
      <c r="BK15" s="52">
        <f>VLOOKUP(BK6,Prisbaner!$A$7:$C$85,3,FALSE)</f>
        <v>5564</v>
      </c>
      <c r="BL15" s="52">
        <f>VLOOKUP(BL6,Prisbaner!$A$7:$C$85,3,FALSE)</f>
        <v>5731</v>
      </c>
      <c r="BM15" s="52">
        <f>VLOOKUP(BM6,Prisbaner!$A$7:$C$85,3,FALSE)</f>
        <v>5903</v>
      </c>
      <c r="BN15" s="52">
        <f>VLOOKUP(BN6,Prisbaner!$A$7:$C$85,3,FALSE)</f>
        <v>6080</v>
      </c>
      <c r="BO15" s="52">
        <f>VLOOKUP(BO6,Prisbaner!$A$7:$C$85,3,FALSE)</f>
        <v>6263</v>
      </c>
      <c r="BP15" s="52">
        <f>VLOOKUP(BP6,Prisbaner!$A$7:$C$85,3,FALSE)</f>
        <v>6451</v>
      </c>
      <c r="BQ15" s="52">
        <f>VLOOKUP(BQ6,Prisbaner!$A$7:$C$85,3,FALSE)</f>
        <v>6644</v>
      </c>
      <c r="BR15" s="52">
        <f>VLOOKUP(BR6,Prisbaner!$A$7:$C$85,3,FALSE)</f>
        <v>6844</v>
      </c>
      <c r="BS15" s="52">
        <f>VLOOKUP(BS6,Prisbaner!$A$7:$C$85,3,FALSE)</f>
        <v>7049</v>
      </c>
      <c r="BT15" s="52">
        <f>VLOOKUP(BT6,Prisbaner!$A$7:$C$85,3,FALSE)</f>
        <v>7260</v>
      </c>
      <c r="BU15" s="52">
        <f>VLOOKUP(BU6,Prisbaner!$A$7:$C$85,3,FALSE)</f>
        <v>7478</v>
      </c>
      <c r="BV15" s="52">
        <f>VLOOKUP(BV6,Prisbaner!$A$7:$C$85,3,FALSE)</f>
        <v>7628</v>
      </c>
      <c r="BW15" s="52">
        <f>VLOOKUP(BW6,Prisbaner!$A$7:$C$85,3,FALSE)</f>
        <v>7780</v>
      </c>
      <c r="BX15" s="52">
        <f>VLOOKUP(BX6,Prisbaner!$A$7:$C$85,3,FALSE)</f>
        <v>7936</v>
      </c>
      <c r="BY15" s="52">
        <f>VLOOKUP(BY6,Prisbaner!$A$7:$C$85,3,FALSE)</f>
        <v>8095</v>
      </c>
      <c r="BZ15" s="22"/>
      <c r="CA15" s="22"/>
      <c r="CB15" s="22"/>
      <c r="CC15" s="22"/>
    </row>
    <row r="16" spans="1:81" s="8" customFormat="1" x14ac:dyDescent="0.25">
      <c r="A16" s="45"/>
      <c r="B16" s="45" t="s">
        <v>12</v>
      </c>
      <c r="C16" s="53">
        <f>VLOOKUP(C6,Prisbaner!$A$7:$I$85,8,FALSE)</f>
        <v>461</v>
      </c>
      <c r="D16" s="53">
        <f>VLOOKUP(D6,Prisbaner!$A$7:$I$85,8,FALSE)</f>
        <v>457</v>
      </c>
      <c r="E16" s="53">
        <f>VLOOKUP(E6,Prisbaner!$A$7:$I$85,8,FALSE)</f>
        <v>455</v>
      </c>
      <c r="F16" s="53">
        <f>VLOOKUP(F6,Prisbaner!$A$7:$I$85,8,FALSE)</f>
        <v>454</v>
      </c>
      <c r="G16" s="53">
        <f>VLOOKUP(G6,Prisbaner!$A$7:$I$85,8,FALSE)</f>
        <v>455</v>
      </c>
      <c r="H16" s="53">
        <f>VLOOKUP(H6,Prisbaner!$A$7:$I$85,8,FALSE)</f>
        <v>455</v>
      </c>
      <c r="I16" s="53">
        <f>VLOOKUP(I6,Prisbaner!$A$7:$I$85,8,FALSE)</f>
        <v>455</v>
      </c>
      <c r="J16" s="53">
        <f>VLOOKUP(J6,Prisbaner!$A$7:$I$85,8,FALSE)</f>
        <v>455</v>
      </c>
      <c r="K16" s="53">
        <f>VLOOKUP(K6,Prisbaner!$A$7:$I$85,8,FALSE)</f>
        <v>455</v>
      </c>
      <c r="L16" s="53">
        <f>VLOOKUP(L6,Prisbaner!$A$7:$I$85,8,FALSE)</f>
        <v>473</v>
      </c>
      <c r="M16" s="53">
        <f>VLOOKUP(M6,Prisbaner!$A$7:$I$85,8,FALSE)</f>
        <v>492</v>
      </c>
      <c r="N16" s="53">
        <f>VLOOKUP(N6,Prisbaner!$A$7:$I$85,8,FALSE)</f>
        <v>511</v>
      </c>
      <c r="O16" s="53">
        <f>VLOOKUP(O6,Prisbaner!$A$7:$I$85,8,FALSE)</f>
        <v>532</v>
      </c>
      <c r="P16" s="53">
        <f>VLOOKUP(P6,Prisbaner!$A$7:$I$85,8,FALSE)</f>
        <v>553</v>
      </c>
      <c r="Q16" s="53">
        <f>VLOOKUP(Q6,Prisbaner!$A$7:$I$85,8,FALSE)</f>
        <v>575</v>
      </c>
      <c r="R16" s="53">
        <f>VLOOKUP(R6,Prisbaner!$A$7:$I$85,8,FALSE)</f>
        <v>598</v>
      </c>
      <c r="S16" s="53">
        <f>VLOOKUP(S6,Prisbaner!$A$7:$I$85,8,FALSE)</f>
        <v>622</v>
      </c>
      <c r="T16" s="53">
        <f>VLOOKUP(T6,Prisbaner!$A$7:$I$85,8,FALSE)</f>
        <v>647</v>
      </c>
      <c r="U16" s="53">
        <f>VLOOKUP(U6,Prisbaner!$A$7:$I$85,8,FALSE)</f>
        <v>673</v>
      </c>
      <c r="V16" s="53">
        <f>VLOOKUP(V6,Prisbaner!$A$7:$I$85,8,FALSE)</f>
        <v>700</v>
      </c>
      <c r="W16" s="53">
        <f>VLOOKUP(W6,Prisbaner!$A$7:$I$85,8,FALSE)</f>
        <v>728</v>
      </c>
      <c r="X16" s="53">
        <f>VLOOKUP(X6,Prisbaner!$A$7:$I$85,8,FALSE)</f>
        <v>757</v>
      </c>
      <c r="Y16" s="53">
        <f>VLOOKUP(Y6,Prisbaner!$A$7:$I$85,8,FALSE)</f>
        <v>787</v>
      </c>
      <c r="Z16" s="53">
        <f>VLOOKUP(Z6,Prisbaner!$A$7:$I$85,8,FALSE)</f>
        <v>819</v>
      </c>
      <c r="AA16" s="53">
        <f>VLOOKUP(AA6,Prisbaner!$A$7:$I$85,8,FALSE)</f>
        <v>852</v>
      </c>
      <c r="AB16" s="53">
        <f>VLOOKUP(AB6,Prisbaner!$A$7:$I$85,8,FALSE)</f>
        <v>886</v>
      </c>
      <c r="AC16" s="53">
        <f>VLOOKUP(AC6,Prisbaner!$A$7:$I$85,8,FALSE)</f>
        <v>921</v>
      </c>
      <c r="AD16" s="53">
        <f>VLOOKUP(AD6,Prisbaner!$A$7:$I$85,8,FALSE)</f>
        <v>958</v>
      </c>
      <c r="AE16" s="53">
        <f>VLOOKUP(AE6,Prisbaner!$A$7:$I$85,8,FALSE)</f>
        <v>996</v>
      </c>
      <c r="AF16" s="53">
        <f>VLOOKUP(AF6,Prisbaner!$A$7:$I$85,8,FALSE)</f>
        <v>1036</v>
      </c>
      <c r="AG16" s="53">
        <f>VLOOKUP(AG6,Prisbaner!$A$7:$I$85,8,FALSE)</f>
        <v>1077</v>
      </c>
      <c r="AH16" s="53">
        <f>VLOOKUP(AH6,Prisbaner!$A$7:$I$85,8,FALSE)</f>
        <v>1121</v>
      </c>
      <c r="AI16" s="53">
        <f>VLOOKUP(AI6,Prisbaner!$A$7:$I$85,8,FALSE)</f>
        <v>1165</v>
      </c>
      <c r="AJ16" s="53">
        <f>VLOOKUP(AJ6,Prisbaner!$A$7:$I$85,8,FALSE)</f>
        <v>1212</v>
      </c>
      <c r="AK16" s="53">
        <f>VLOOKUP(AK6,Prisbaner!$A$7:$I$85,8,FALSE)</f>
        <v>1260</v>
      </c>
      <c r="AL16" s="53">
        <f>VLOOKUP(AL6,Prisbaner!$A$7:$I$85,8,FALSE)</f>
        <v>1311</v>
      </c>
      <c r="AM16" s="53">
        <f>VLOOKUP(AM6,Prisbaner!$A$7:$I$85,8,FALSE)</f>
        <v>1363</v>
      </c>
      <c r="AN16" s="53">
        <f>VLOOKUP(AN6,Prisbaner!$A$7:$I$85,8,FALSE)</f>
        <v>1418</v>
      </c>
      <c r="AO16" s="53">
        <f>VLOOKUP(AO6,Prisbaner!$A$7:$I$85,8,FALSE)</f>
        <v>1475</v>
      </c>
      <c r="AP16" s="53">
        <f>VLOOKUP(AP6,Prisbaner!$A$7:$I$85,8,FALSE)</f>
        <v>1534</v>
      </c>
      <c r="AQ16" s="53">
        <f>VLOOKUP(AQ6,Prisbaner!$A$7:$I$85,8,FALSE)</f>
        <v>1595</v>
      </c>
      <c r="AR16" s="53">
        <f>VLOOKUP(AR6,Prisbaner!$A$7:$I$85,8,FALSE)</f>
        <v>1643</v>
      </c>
      <c r="AS16" s="53">
        <f>VLOOKUP(AS6,Prisbaner!$A$7:$I$85,8,FALSE)</f>
        <v>1692</v>
      </c>
      <c r="AT16" s="53">
        <f>VLOOKUP(AT6,Prisbaner!$A$7:$I$85,8,FALSE)</f>
        <v>1743</v>
      </c>
      <c r="AU16" s="53">
        <f>VLOOKUP(AU6,Prisbaner!$A$7:$I$85,8,FALSE)</f>
        <v>1795</v>
      </c>
      <c r="AV16" s="53">
        <f>VLOOKUP(AV6,Prisbaner!$A$7:$I$85,8,FALSE)</f>
        <v>1849</v>
      </c>
      <c r="AW16" s="53">
        <f>VLOOKUP(AW6,Prisbaner!$A$7:$I$85,8,FALSE)</f>
        <v>1904</v>
      </c>
      <c r="AX16" s="53">
        <f>VLOOKUP(AX6,Prisbaner!$A$7:$I$85,8,FALSE)</f>
        <v>1962</v>
      </c>
      <c r="AY16" s="53">
        <f>VLOOKUP(AY6,Prisbaner!$A$7:$I$85,8,FALSE)</f>
        <v>2020</v>
      </c>
      <c r="AZ16" s="53">
        <f>VLOOKUP(AZ6,Prisbaner!$A$7:$I$85,8,FALSE)</f>
        <v>2081</v>
      </c>
      <c r="BA16" s="53">
        <f>VLOOKUP(BA6,Prisbaner!$A$7:$I$85,8,FALSE)</f>
        <v>2143</v>
      </c>
      <c r="BB16" s="53">
        <f>VLOOKUP(BB6,Prisbaner!$A$7:$I$85,8,FALSE)</f>
        <v>2208</v>
      </c>
      <c r="BC16" s="53">
        <f>VLOOKUP(BC6,Prisbaner!$A$7:$I$85,8,FALSE)</f>
        <v>2274</v>
      </c>
      <c r="BD16" s="53">
        <f>VLOOKUP(BD6,Prisbaner!$A$7:$I$85,8,FALSE)</f>
        <v>2342</v>
      </c>
      <c r="BE16" s="53">
        <f>VLOOKUP(BE6,Prisbaner!$A$7:$I$85,8,FALSE)</f>
        <v>2412</v>
      </c>
      <c r="BF16" s="53">
        <f>VLOOKUP(BF6,Prisbaner!$A$7:$I$85,8,FALSE)</f>
        <v>2485</v>
      </c>
      <c r="BG16" s="53">
        <f>VLOOKUP(BG6,Prisbaner!$A$7:$I$85,8,FALSE)</f>
        <v>2559</v>
      </c>
      <c r="BH16" s="53">
        <f>VLOOKUP(BH6,Prisbaner!$A$7:$I$85,8,FALSE)</f>
        <v>2636</v>
      </c>
      <c r="BI16" s="53">
        <f>VLOOKUP(BI6,Prisbaner!$A$7:$I$85,8,FALSE)</f>
        <v>2715</v>
      </c>
      <c r="BJ16" s="53">
        <f>VLOOKUP(BJ6,Prisbaner!$A$7:$I$85,8,FALSE)</f>
        <v>2797</v>
      </c>
      <c r="BK16" s="53">
        <f>VLOOKUP(BK6,Prisbaner!$A$7:$I$85,8,FALSE)</f>
        <v>2881</v>
      </c>
      <c r="BL16" s="53">
        <f>VLOOKUP(BL6,Prisbaner!$A$7:$I$85,8,FALSE)</f>
        <v>2967</v>
      </c>
      <c r="BM16" s="53">
        <f>VLOOKUP(BM6,Prisbaner!$A$7:$I$85,8,FALSE)</f>
        <v>3056</v>
      </c>
      <c r="BN16" s="53">
        <f>VLOOKUP(BN6,Prisbaner!$A$7:$I$85,8,FALSE)</f>
        <v>3148</v>
      </c>
      <c r="BO16" s="53">
        <f>VLOOKUP(BO6,Prisbaner!$A$7:$I$85,8,FALSE)</f>
        <v>3242</v>
      </c>
      <c r="BP16" s="53">
        <f>VLOOKUP(BP6,Prisbaner!$A$7:$I$85,8,FALSE)</f>
        <v>3339</v>
      </c>
      <c r="BQ16" s="53">
        <f>VLOOKUP(BQ6,Prisbaner!$A$7:$I$85,8,FALSE)</f>
        <v>3440</v>
      </c>
      <c r="BR16" s="53">
        <f>VLOOKUP(BR6,Prisbaner!$A$7:$I$85,8,FALSE)</f>
        <v>3543</v>
      </c>
      <c r="BS16" s="53">
        <f>VLOOKUP(BS6,Prisbaner!$A$7:$I$85,8,FALSE)</f>
        <v>3649</v>
      </c>
      <c r="BT16" s="53">
        <f>VLOOKUP(BT6,Prisbaner!$A$7:$I$85,8,FALSE)</f>
        <v>3759</v>
      </c>
      <c r="BU16" s="53">
        <f>VLOOKUP(BU6,Prisbaner!$A$7:$I$85,8,FALSE)</f>
        <v>3871</v>
      </c>
      <c r="BV16" s="53">
        <f>VLOOKUP(BV6,Prisbaner!$A$7:$I$85,8,FALSE)</f>
        <v>3949</v>
      </c>
      <c r="BW16" s="53">
        <f>VLOOKUP(BW6,Prisbaner!$A$7:$I$85,8,FALSE)</f>
        <v>4028</v>
      </c>
      <c r="BX16" s="53">
        <f>VLOOKUP(BX6,Prisbaner!$A$7:$I$85,8,FALSE)</f>
        <v>4108</v>
      </c>
      <c r="BY16" s="53">
        <f>VLOOKUP(BY6,Prisbaner!$A$7:$I$85,8,FALSE)</f>
        <v>4190</v>
      </c>
      <c r="BZ16" s="22"/>
      <c r="CA16" s="22"/>
      <c r="CB16" s="22"/>
      <c r="CC16" s="22"/>
    </row>
    <row r="17" spans="1:81" s="8" customFormat="1" x14ac:dyDescent="0.25">
      <c r="A17" s="45"/>
      <c r="B17" s="45" t="s">
        <v>13</v>
      </c>
      <c r="C17" s="53">
        <f>VLOOKUP(C6,Prisbaner!$A$7:$I$85,9,FALSE)</f>
        <v>1200</v>
      </c>
      <c r="D17" s="53">
        <f>VLOOKUP(D6,Prisbaner!$A$7:$I$85,9,FALSE)</f>
        <v>1311</v>
      </c>
      <c r="E17" s="53">
        <f>VLOOKUP(E6,Prisbaner!$A$7:$I$85,9,FALSE)</f>
        <v>1433</v>
      </c>
      <c r="F17" s="53">
        <f>VLOOKUP(F6,Prisbaner!$A$7:$I$85,9,FALSE)</f>
        <v>1566</v>
      </c>
      <c r="G17" s="53">
        <f>VLOOKUP(G6,Prisbaner!$A$7:$I$85,9,FALSE)</f>
        <v>1711</v>
      </c>
      <c r="H17" s="53">
        <f>VLOOKUP(H6,Prisbaner!$A$7:$I$85,9,FALSE)</f>
        <v>1870</v>
      </c>
      <c r="I17" s="53">
        <f>VLOOKUP(I6,Prisbaner!$A$7:$I$85,9,FALSE)</f>
        <v>2044</v>
      </c>
      <c r="J17" s="53">
        <f>VLOOKUP(J6,Prisbaner!$A$7:$I$85,9,FALSE)</f>
        <v>2233</v>
      </c>
      <c r="K17" s="53">
        <f>VLOOKUP(K6,Prisbaner!$A$7:$I$85,9,FALSE)</f>
        <v>2441</v>
      </c>
      <c r="L17" s="53">
        <f>VLOOKUP(L6,Prisbaner!$A$7:$I$85,9,FALSE)</f>
        <v>2668</v>
      </c>
      <c r="M17" s="53">
        <f>VLOOKUP(M6,Prisbaner!$A$7:$I$85,9,FALSE)</f>
        <v>2916</v>
      </c>
      <c r="N17" s="53">
        <f>VLOOKUP(N6,Prisbaner!$A$7:$I$85,9,FALSE)</f>
        <v>3187</v>
      </c>
      <c r="O17" s="53">
        <f>VLOOKUP(O6,Prisbaner!$A$7:$I$85,9,FALSE)</f>
        <v>3484</v>
      </c>
      <c r="P17" s="53">
        <f>VLOOKUP(P6,Prisbaner!$A$7:$I$85,9,FALSE)</f>
        <v>3808</v>
      </c>
      <c r="Q17" s="53">
        <f>VLOOKUP(Q6,Prisbaner!$A$7:$I$85,9,FALSE)</f>
        <v>4162</v>
      </c>
      <c r="R17" s="53">
        <f>VLOOKUP(R6,Prisbaner!$A$7:$I$85,9,FALSE)</f>
        <v>4549</v>
      </c>
      <c r="S17" s="53">
        <f>VLOOKUP(S6,Prisbaner!$A$7:$I$85,9,FALSE)</f>
        <v>4972</v>
      </c>
      <c r="T17" s="53">
        <f>VLOOKUP(T6,Prisbaner!$A$7:$I$85,9,FALSE)</f>
        <v>5435</v>
      </c>
      <c r="U17" s="53">
        <f>VLOOKUP(U6,Prisbaner!$A$7:$I$85,9,FALSE)</f>
        <v>5940</v>
      </c>
      <c r="V17" s="53">
        <f>VLOOKUP(V6,Prisbaner!$A$7:$I$85,9,FALSE)</f>
        <v>6194</v>
      </c>
      <c r="W17" s="53">
        <f>VLOOKUP(W6,Prisbaner!$A$7:$I$85,9,FALSE)</f>
        <v>6459</v>
      </c>
      <c r="X17" s="53">
        <f>VLOOKUP(X6,Prisbaner!$A$7:$I$85,9,FALSE)</f>
        <v>6735</v>
      </c>
      <c r="Y17" s="53">
        <f>VLOOKUP(Y6,Prisbaner!$A$7:$I$85,9,FALSE)</f>
        <v>7023</v>
      </c>
      <c r="Z17" s="53">
        <f>VLOOKUP(Z6,Prisbaner!$A$7:$I$85,9,FALSE)</f>
        <v>7323</v>
      </c>
      <c r="AA17" s="53">
        <f>VLOOKUP(AA6,Prisbaner!$A$7:$I$85,9,FALSE)</f>
        <v>7636</v>
      </c>
      <c r="AB17" s="53">
        <f>VLOOKUP(AB6,Prisbaner!$A$7:$I$85,9,FALSE)</f>
        <v>7963</v>
      </c>
      <c r="AC17" s="53">
        <f>VLOOKUP(AC6,Prisbaner!$A$7:$I$85,9,FALSE)</f>
        <v>8304</v>
      </c>
      <c r="AD17" s="53">
        <f>VLOOKUP(AD6,Prisbaner!$A$7:$I$85,9,FALSE)</f>
        <v>8659</v>
      </c>
      <c r="AE17" s="53">
        <f>VLOOKUP(AE6,Prisbaner!$A$7:$I$85,9,FALSE)</f>
        <v>9029</v>
      </c>
      <c r="AF17" s="53">
        <f>VLOOKUP(AF6,Prisbaner!$A$7:$I$85,9,FALSE)</f>
        <v>9268</v>
      </c>
      <c r="AG17" s="53">
        <f>VLOOKUP(AG6,Prisbaner!$A$7:$I$85,9,FALSE)</f>
        <v>9514</v>
      </c>
      <c r="AH17" s="53">
        <f>VLOOKUP(AH6,Prisbaner!$A$7:$I$85,9,FALSE)</f>
        <v>9766</v>
      </c>
      <c r="AI17" s="53">
        <f>VLOOKUP(AI6,Prisbaner!$A$7:$I$85,9,FALSE)</f>
        <v>10025</v>
      </c>
      <c r="AJ17" s="53">
        <f>VLOOKUP(AJ6,Prisbaner!$A$7:$I$85,9,FALSE)</f>
        <v>10291</v>
      </c>
      <c r="AK17" s="53">
        <f>VLOOKUP(AK6,Prisbaner!$A$7:$I$85,9,FALSE)</f>
        <v>10563</v>
      </c>
      <c r="AL17" s="53">
        <f>VLOOKUP(AL6,Prisbaner!$A$7:$I$85,9,FALSE)</f>
        <v>10843</v>
      </c>
      <c r="AM17" s="53">
        <f>VLOOKUP(AM6,Prisbaner!$A$7:$I$85,9,FALSE)</f>
        <v>11131</v>
      </c>
      <c r="AN17" s="53">
        <f>VLOOKUP(AN6,Prisbaner!$A$7:$I$85,9,FALSE)</f>
        <v>11426</v>
      </c>
      <c r="AO17" s="53">
        <f>VLOOKUP(AO6,Prisbaner!$A$7:$I$85,9,FALSE)</f>
        <v>11729</v>
      </c>
      <c r="AP17" s="53">
        <f>VLOOKUP(AP6,Prisbaner!$A$7:$I$85,9,FALSE)</f>
        <v>11905</v>
      </c>
      <c r="AQ17" s="53">
        <f>VLOOKUP(AQ6,Prisbaner!$A$7:$I$85,9,FALSE)</f>
        <v>12085</v>
      </c>
      <c r="AR17" s="53">
        <f>VLOOKUP(AR6,Prisbaner!$A$7:$I$85,9,FALSE)</f>
        <v>12266</v>
      </c>
      <c r="AS17" s="53">
        <f>VLOOKUP(AS6,Prisbaner!$A$7:$I$85,9,FALSE)</f>
        <v>12451</v>
      </c>
      <c r="AT17" s="53">
        <f>VLOOKUP(AT6,Prisbaner!$A$7:$I$85,9,FALSE)</f>
        <v>12639</v>
      </c>
      <c r="AU17" s="53">
        <f>VLOOKUP(AU6,Prisbaner!$A$7:$I$85,9,FALSE)</f>
        <v>12829</v>
      </c>
      <c r="AV17" s="53">
        <f>VLOOKUP(AV6,Prisbaner!$A$7:$I$85,9,FALSE)</f>
        <v>13022</v>
      </c>
      <c r="AW17" s="53">
        <f>VLOOKUP(AW6,Prisbaner!$A$7:$I$85,9,FALSE)</f>
        <v>13218</v>
      </c>
      <c r="AX17" s="53">
        <f>VLOOKUP(AX6,Prisbaner!$A$7:$I$85,9,FALSE)</f>
        <v>13417</v>
      </c>
      <c r="AY17" s="53">
        <f>VLOOKUP(AY6,Prisbaner!$A$7:$I$85,9,FALSE)</f>
        <v>13619</v>
      </c>
      <c r="AZ17" s="53">
        <f>VLOOKUP(AZ6,Prisbaner!$A$7:$I$85,9,FALSE)</f>
        <v>14289</v>
      </c>
      <c r="BA17" s="53">
        <f>VLOOKUP(BA6,Prisbaner!$A$7:$I$85,9,FALSE)</f>
        <v>14993</v>
      </c>
      <c r="BB17" s="53">
        <f>VLOOKUP(BB6,Prisbaner!$A$7:$I$85,9,FALSE)</f>
        <v>15731</v>
      </c>
      <c r="BC17" s="53">
        <f>VLOOKUP(BC6,Prisbaner!$A$7:$I$85,9,FALSE)</f>
        <v>16505</v>
      </c>
      <c r="BD17" s="53">
        <f>VLOOKUP(BD6,Prisbaner!$A$7:$I$85,9,FALSE)</f>
        <v>17318</v>
      </c>
      <c r="BE17" s="53">
        <f>VLOOKUP(BE6,Prisbaner!$A$7:$I$85,9,FALSE)</f>
        <v>18170</v>
      </c>
      <c r="BF17" s="53">
        <f>VLOOKUP(BF6,Prisbaner!$A$7:$I$85,9,FALSE)</f>
        <v>19065</v>
      </c>
      <c r="BG17" s="53">
        <f>VLOOKUP(BG6,Prisbaner!$A$7:$I$85,9,FALSE)</f>
        <v>20003</v>
      </c>
      <c r="BH17" s="53">
        <f>VLOOKUP(BH6,Prisbaner!$A$7:$I$85,9,FALSE)</f>
        <v>20988</v>
      </c>
      <c r="BI17" s="53">
        <f>VLOOKUP(BI6,Prisbaner!$A$7:$I$85,9,FALSE)</f>
        <v>22021</v>
      </c>
      <c r="BJ17" s="53">
        <f>VLOOKUP(BJ6,Prisbaner!$A$7:$I$85,9,FALSE)</f>
        <v>22517</v>
      </c>
      <c r="BK17" s="53">
        <f>VLOOKUP(BK6,Prisbaner!$A$7:$I$85,9,FALSE)</f>
        <v>23025</v>
      </c>
      <c r="BL17" s="53">
        <f>VLOOKUP(BL6,Prisbaner!$A$7:$I$85,9,FALSE)</f>
        <v>23544</v>
      </c>
      <c r="BM17" s="53">
        <f>VLOOKUP(BM6,Prisbaner!$A$7:$I$85,9,FALSE)</f>
        <v>24074</v>
      </c>
      <c r="BN17" s="53">
        <f>VLOOKUP(BN6,Prisbaner!$A$7:$I$85,9,FALSE)</f>
        <v>24617</v>
      </c>
      <c r="BO17" s="53">
        <f>VLOOKUP(BO6,Prisbaner!$A$7:$I$85,9,FALSE)</f>
        <v>25172</v>
      </c>
      <c r="BP17" s="53">
        <f>VLOOKUP(BP6,Prisbaner!$A$7:$I$85,9,FALSE)</f>
        <v>25739</v>
      </c>
      <c r="BQ17" s="53">
        <f>VLOOKUP(BQ6,Prisbaner!$A$7:$I$85,9,FALSE)</f>
        <v>26319</v>
      </c>
      <c r="BR17" s="53">
        <f>VLOOKUP(BR6,Prisbaner!$A$7:$I$85,9,FALSE)</f>
        <v>26912</v>
      </c>
      <c r="BS17" s="53">
        <f>VLOOKUP(BS6,Prisbaner!$A$7:$I$85,9,FALSE)</f>
        <v>27518</v>
      </c>
      <c r="BT17" s="53">
        <f>VLOOKUP(BT6,Prisbaner!$A$7:$I$85,9,FALSE)</f>
        <v>28488</v>
      </c>
      <c r="BU17" s="53">
        <f>VLOOKUP(BU6,Prisbaner!$A$7:$I$85,9,FALSE)</f>
        <v>29491</v>
      </c>
      <c r="BV17" s="53">
        <f>VLOOKUP(BV6,Prisbaner!$A$7:$I$85,9,FALSE)</f>
        <v>30530</v>
      </c>
      <c r="BW17" s="53">
        <f>VLOOKUP(BW6,Prisbaner!$A$7:$I$85,9,FALSE)</f>
        <v>31605</v>
      </c>
      <c r="BX17" s="53">
        <f>VLOOKUP(BX6,Prisbaner!$A$7:$I$85,9,FALSE)</f>
        <v>32719</v>
      </c>
      <c r="BY17" s="53">
        <f>VLOOKUP(BY6,Prisbaner!$A$7:$I$85,9,FALSE)</f>
        <v>33871</v>
      </c>
      <c r="BZ17" s="22"/>
      <c r="CA17" s="22"/>
      <c r="CB17" s="22"/>
      <c r="CC17" s="22"/>
    </row>
    <row r="18" spans="1:81" s="8" customFormat="1" x14ac:dyDescent="0.25">
      <c r="A18" s="45"/>
      <c r="B18" s="45" t="s">
        <v>39</v>
      </c>
      <c r="C18" s="53">
        <f>C16+x*(C17-C16)</f>
        <v>817.49684825261011</v>
      </c>
      <c r="D18" s="53">
        <f t="shared" ref="D18:AH18" si="15">D16+x*(D17-D16)</f>
        <v>868.97335373170358</v>
      </c>
      <c r="E18" s="53">
        <f>E16+x*(E17-E16)</f>
        <v>926.79149877003067</v>
      </c>
      <c r="F18" s="53">
        <f t="shared" si="15"/>
        <v>990.43368776306147</v>
      </c>
      <c r="G18" s="53">
        <f>G16+x*(G17-G16)</f>
        <v>1060.8999207107959</v>
      </c>
      <c r="H18" s="53">
        <f t="shared" si="15"/>
        <v>1137.6022195905862</v>
      </c>
      <c r="I18" s="53">
        <f t="shared" si="15"/>
        <v>1221.5405844024322</v>
      </c>
      <c r="J18" s="53">
        <f t="shared" si="15"/>
        <v>1312.7150151463338</v>
      </c>
      <c r="K18" s="53">
        <f t="shared" si="15"/>
        <v>1413.0551294041727</v>
      </c>
      <c r="L18" s="53">
        <f t="shared" si="15"/>
        <v>1531.8776480574818</v>
      </c>
      <c r="M18" s="53">
        <f t="shared" si="15"/>
        <v>1661.3482546201988</v>
      </c>
      <c r="N18" s="53">
        <f t="shared" si="15"/>
        <v>1801.9141622787342</v>
      </c>
      <c r="O18" s="53">
        <f t="shared" si="15"/>
        <v>1956.0577754285589</v>
      </c>
      <c r="P18" s="53">
        <f t="shared" si="15"/>
        <v>2123.2263072560836</v>
      </c>
      <c r="Q18" s="53">
        <f t="shared" si="15"/>
        <v>2305.3845665522495</v>
      </c>
      <c r="R18" s="53">
        <f t="shared" si="15"/>
        <v>2503.9797665034675</v>
      </c>
      <c r="S18" s="53">
        <f t="shared" si="15"/>
        <v>2720.4591202961487</v>
      </c>
      <c r="T18" s="53">
        <f t="shared" si="15"/>
        <v>2956.7522455121748</v>
      </c>
      <c r="U18" s="53">
        <f t="shared" si="15"/>
        <v>3213.8239509424861</v>
      </c>
      <c r="V18" s="53">
        <f t="shared" si="15"/>
        <v>3350.3297487142622</v>
      </c>
      <c r="W18" s="53">
        <f t="shared" si="15"/>
        <v>3492.6595904407422</v>
      </c>
      <c r="X18" s="53">
        <f t="shared" si="15"/>
        <v>3640.8134761219258</v>
      </c>
      <c r="Y18" s="53">
        <f t="shared" si="15"/>
        <v>3795.2738101532836</v>
      </c>
      <c r="Z18" s="53">
        <f t="shared" si="15"/>
        <v>3956.558188139345</v>
      </c>
      <c r="AA18" s="53">
        <f t="shared" si="15"/>
        <v>4124.6314188710512</v>
      </c>
      <c r="AB18" s="53">
        <f t="shared" si="15"/>
        <v>4299.9759067438717</v>
      </c>
      <c r="AC18" s="53">
        <f t="shared" si="15"/>
        <v>4482.591651757808</v>
      </c>
      <c r="AD18" s="53">
        <f t="shared" si="15"/>
        <v>4672.9962495173886</v>
      </c>
      <c r="AE18" s="53">
        <f t="shared" si="15"/>
        <v>4871.1545088135545</v>
      </c>
      <c r="AF18" s="53">
        <f t="shared" si="15"/>
        <v>5007.1529835121601</v>
      </c>
      <c r="AG18" s="53">
        <f t="shared" si="15"/>
        <v>5147.0458845835874</v>
      </c>
      <c r="AH18" s="53">
        <f t="shared" si="15"/>
        <v>5291.385998841426</v>
      </c>
      <c r="AI18" s="53">
        <f t="shared" ref="AI18:BN18" si="16">AI16+x*(AI17-AI16)</f>
        <v>5439.1029438675578</v>
      </c>
      <c r="AJ18" s="53">
        <f t="shared" si="16"/>
        <v>5591.7495064755713</v>
      </c>
      <c r="AK18" s="53">
        <f t="shared" si="16"/>
        <v>5747.808091060936</v>
      </c>
      <c r="AL18" s="53">
        <f t="shared" si="16"/>
        <v>5909.278697623653</v>
      </c>
      <c r="AM18" s="53">
        <f t="shared" si="16"/>
        <v>6075.1261349546621</v>
      </c>
      <c r="AN18" s="53">
        <f t="shared" si="16"/>
        <v>6245.903189867553</v>
      </c>
      <c r="AO18" s="53">
        <f t="shared" si="16"/>
        <v>6421.5746711532665</v>
      </c>
      <c r="AP18" s="53">
        <f t="shared" si="16"/>
        <v>6537.0159854233007</v>
      </c>
      <c r="AQ18" s="53">
        <f t="shared" si="16"/>
        <v>6655.4221084842757</v>
      </c>
      <c r="AR18" s="53">
        <f t="shared" si="16"/>
        <v>6767.5818930818359</v>
      </c>
      <c r="AS18" s="53">
        <f t="shared" si="16"/>
        <v>6882.1888908658075</v>
      </c>
      <c r="AT18" s="53">
        <f t="shared" si="16"/>
        <v>6999.2782930452495</v>
      </c>
      <c r="AU18" s="53">
        <f t="shared" si="16"/>
        <v>7117.8500996201619</v>
      </c>
      <c r="AV18" s="53">
        <f t="shared" si="16"/>
        <v>7238.9043105905448</v>
      </c>
      <c r="AW18" s="53">
        <f t="shared" si="16"/>
        <v>7361.9233303518677</v>
      </c>
      <c r="AX18" s="53">
        <f t="shared" si="16"/>
        <v>7487.9423501131914</v>
      </c>
      <c r="AY18" s="53">
        <f t="shared" si="16"/>
        <v>7615.4085830609256</v>
      </c>
      <c r="AZ18" s="53">
        <f t="shared" si="16"/>
        <v>7970.1928599023868</v>
      </c>
      <c r="BA18" s="53">
        <f t="shared" si="16"/>
        <v>8341.8964817943706</v>
      </c>
      <c r="BB18" s="53">
        <f t="shared" si="16"/>
        <v>8731.5546399459345</v>
      </c>
      <c r="BC18" s="53">
        <f t="shared" si="16"/>
        <v>9139.0969519389637</v>
      </c>
      <c r="BD18" s="53">
        <f t="shared" si="16"/>
        <v>9566.4882265643955</v>
      </c>
      <c r="BE18" s="53">
        <f t="shared" si="16"/>
        <v>10013.728463822234</v>
      </c>
      <c r="BF18" s="53">
        <f t="shared" si="16"/>
        <v>10483.264876898884</v>
      </c>
      <c r="BG18" s="53">
        <f t="shared" si="16"/>
        <v>10974.062274585291</v>
      </c>
      <c r="BH18" s="53">
        <f t="shared" si="16"/>
        <v>11489.085465672395</v>
      </c>
      <c r="BI18" s="53">
        <f t="shared" si="16"/>
        <v>12028.299258951138</v>
      </c>
      <c r="BJ18" s="53">
        <f t="shared" si="16"/>
        <v>12310.014678675874</v>
      </c>
      <c r="BK18" s="53">
        <f t="shared" si="16"/>
        <v>12598.554142355315</v>
      </c>
      <c r="BL18" s="53">
        <f t="shared" si="16"/>
        <v>12893.435245593988</v>
      </c>
      <c r="BM18" s="53">
        <f t="shared" si="16"/>
        <v>13195.175583996426</v>
      </c>
      <c r="BN18" s="53">
        <f t="shared" si="16"/>
        <v>13504.739966353567</v>
      </c>
      <c r="BO18" s="53">
        <f t="shared" ref="BO18:BY18" si="17">BO16+x*(BO17-BO16)</f>
        <v>13821.128392665412</v>
      </c>
      <c r="BP18" s="53">
        <f t="shared" si="17"/>
        <v>14144.85845853649</v>
      </c>
      <c r="BQ18" s="53">
        <f t="shared" si="17"/>
        <v>14476.930163966801</v>
      </c>
      <c r="BR18" s="53">
        <f t="shared" si="17"/>
        <v>14816.308317747287</v>
      </c>
      <c r="BS18" s="53">
        <f t="shared" si="17"/>
        <v>15163.510515482476</v>
      </c>
      <c r="BT18" s="53">
        <f t="shared" si="17"/>
        <v>15688.378295587003</v>
      </c>
      <c r="BU18" s="53">
        <f t="shared" si="17"/>
        <v>16230.20061195111</v>
      </c>
      <c r="BV18" s="53">
        <f t="shared" si="17"/>
        <v>16771.791235998142</v>
      </c>
      <c r="BW18" s="53">
        <f t="shared" si="17"/>
        <v>17331.266013886641</v>
      </c>
      <c r="BX18" s="53">
        <f t="shared" si="17"/>
        <v>17910.072158803014</v>
      </c>
      <c r="BY18" s="53">
        <f t="shared" si="17"/>
        <v>18508.244861956318</v>
      </c>
      <c r="BZ18" s="22"/>
      <c r="CA18" s="22"/>
      <c r="CB18" s="22"/>
      <c r="CC18" s="22"/>
    </row>
    <row r="19" spans="1:81" s="8" customFormat="1" x14ac:dyDescent="0.25">
      <c r="A19" s="45"/>
      <c r="B19" s="45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22"/>
      <c r="CA19" s="22"/>
      <c r="CB19" s="22"/>
      <c r="CC19" s="22"/>
    </row>
    <row r="20" spans="1:81" s="8" customFormat="1" x14ac:dyDescent="0.25">
      <c r="A20" s="45"/>
      <c r="B20" s="54" t="s">
        <v>16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</row>
    <row r="21" spans="1:81" s="8" customFormat="1" x14ac:dyDescent="0.25">
      <c r="A21" s="45"/>
      <c r="B21" s="45" t="s">
        <v>17</v>
      </c>
      <c r="C21" s="53">
        <f t="shared" ref="C21:AH21" si="18">C14*C15</f>
        <v>0</v>
      </c>
      <c r="D21" s="53">
        <f t="shared" si="18"/>
        <v>0</v>
      </c>
      <c r="E21" s="53">
        <f t="shared" si="18"/>
        <v>0</v>
      </c>
      <c r="F21" s="53">
        <f t="shared" si="18"/>
        <v>0</v>
      </c>
      <c r="G21" s="53">
        <f t="shared" si="18"/>
        <v>34611.053388333625</v>
      </c>
      <c r="H21" s="53">
        <f t="shared" si="18"/>
        <v>37616.531909970778</v>
      </c>
      <c r="I21" s="53">
        <f t="shared" si="18"/>
        <v>40428.12786275649</v>
      </c>
      <c r="J21" s="53">
        <f t="shared" si="18"/>
        <v>42944.126058899958</v>
      </c>
      <c r="K21" s="53">
        <f t="shared" si="18"/>
        <v>45288.519921730403</v>
      </c>
      <c r="L21" s="53">
        <f t="shared" si="18"/>
        <v>43962.131747393512</v>
      </c>
      <c r="M21" s="53">
        <f t="shared" si="18"/>
        <v>42657.822602264496</v>
      </c>
      <c r="N21" s="53">
        <f t="shared" si="18"/>
        <v>41375.131841546208</v>
      </c>
      <c r="O21" s="53">
        <f t="shared" si="18"/>
        <v>40113.414940430201</v>
      </c>
      <c r="P21" s="53">
        <f t="shared" si="18"/>
        <v>38872.045358531737</v>
      </c>
      <c r="Q21" s="53">
        <f t="shared" si="18"/>
        <v>37650.41395727983</v>
      </c>
      <c r="R21" s="53">
        <f t="shared" si="18"/>
        <v>36447.765145552403</v>
      </c>
      <c r="S21" s="53">
        <f t="shared" si="18"/>
        <v>35264.170748129916</v>
      </c>
      <c r="T21" s="53">
        <f t="shared" si="18"/>
        <v>34098.106747392841</v>
      </c>
      <c r="U21" s="53">
        <f t="shared" si="18"/>
        <v>32949.665327752729</v>
      </c>
      <c r="V21" s="53">
        <f t="shared" si="18"/>
        <v>31849.543715490665</v>
      </c>
      <c r="W21" s="53">
        <f t="shared" si="18"/>
        <v>30763.651227801322</v>
      </c>
      <c r="X21" s="53">
        <f t="shared" si="18"/>
        <v>29691.667483224359</v>
      </c>
      <c r="Y21" s="53">
        <f t="shared" si="18"/>
        <v>28632.753634211087</v>
      </c>
      <c r="Z21" s="53">
        <f t="shared" si="18"/>
        <v>27586.875276994429</v>
      </c>
      <c r="AA21" s="53">
        <f t="shared" si="18"/>
        <v>26553.478883674525</v>
      </c>
      <c r="AB21" s="53">
        <f t="shared" si="18"/>
        <v>25532.153108961953</v>
      </c>
      <c r="AC21" s="53">
        <f t="shared" si="18"/>
        <v>24522.604414264439</v>
      </c>
      <c r="AD21" s="53">
        <f t="shared" si="18"/>
        <v>23524.115497218656</v>
      </c>
      <c r="AE21" s="53">
        <f t="shared" si="18"/>
        <v>22536.627548569049</v>
      </c>
      <c r="AF21" s="53">
        <f t="shared" si="18"/>
        <v>22596.073385516815</v>
      </c>
      <c r="AG21" s="53">
        <f t="shared" si="18"/>
        <v>22622.841919805876</v>
      </c>
      <c r="AH21" s="53">
        <f t="shared" si="18"/>
        <v>23544.01709137646</v>
      </c>
      <c r="AI21" s="53">
        <f t="shared" ref="AI21:BN21" si="19">AI14*AI15</f>
        <v>24513.902121880928</v>
      </c>
      <c r="AJ21" s="53">
        <f t="shared" si="19"/>
        <v>25532.94426759761</v>
      </c>
      <c r="AK21" s="53">
        <f t="shared" si="19"/>
        <v>26601.600099463431</v>
      </c>
      <c r="AL21" s="53">
        <f t="shared" si="19"/>
        <v>27709.389485480388</v>
      </c>
      <c r="AM21" s="53">
        <f t="shared" si="19"/>
        <v>28878.647891578701</v>
      </c>
      <c r="AN21" s="53">
        <f t="shared" si="19"/>
        <v>30087.93641822732</v>
      </c>
      <c r="AO21" s="53">
        <f t="shared" si="19"/>
        <v>31348.666856053293</v>
      </c>
      <c r="AP21" s="53">
        <f t="shared" si="19"/>
        <v>32672.33666910222</v>
      </c>
      <c r="AQ21" s="53">
        <f t="shared" si="19"/>
        <v>34059.482660167174</v>
      </c>
      <c r="AR21" s="53">
        <f t="shared" si="19"/>
        <v>35156.090543039631</v>
      </c>
      <c r="AS21" s="53">
        <f t="shared" si="19"/>
        <v>36304.486112275423</v>
      </c>
      <c r="AT21" s="53">
        <f t="shared" si="19"/>
        <v>37482.785279565353</v>
      </c>
      <c r="AU21" s="53">
        <f t="shared" si="19"/>
        <v>38702.364002904229</v>
      </c>
      <c r="AV21" s="53">
        <f t="shared" si="19"/>
        <v>39963.514721098349</v>
      </c>
      <c r="AW21" s="53">
        <f t="shared" si="19"/>
        <v>41266.527008187877</v>
      </c>
      <c r="AX21" s="53">
        <f t="shared" si="19"/>
        <v>42611.688792009329</v>
      </c>
      <c r="AY21" s="53">
        <f t="shared" si="19"/>
        <v>44010.563988506743</v>
      </c>
      <c r="AZ21" s="53">
        <f t="shared" si="19"/>
        <v>45452.226994332465</v>
      </c>
      <c r="BA21" s="53">
        <f t="shared" si="19"/>
        <v>46936.972798844938</v>
      </c>
      <c r="BB21" s="53">
        <f t="shared" si="19"/>
        <v>48487.840280116216</v>
      </c>
      <c r="BC21" s="53">
        <f t="shared" si="19"/>
        <v>50082.529348497919</v>
      </c>
      <c r="BD21" s="53">
        <f t="shared" si="19"/>
        <v>51721.364962000291</v>
      </c>
      <c r="BE21" s="53">
        <f t="shared" si="19"/>
        <v>53427.617749570258</v>
      </c>
      <c r="BF21" s="53">
        <f t="shared" si="19"/>
        <v>55190.345992257309</v>
      </c>
      <c r="BG21" s="53">
        <f t="shared" si="19"/>
        <v>57010.033142787128</v>
      </c>
      <c r="BH21" s="53">
        <f t="shared" si="19"/>
        <v>58887.191164422627</v>
      </c>
      <c r="BI21" s="53">
        <f t="shared" si="19"/>
        <v>60833.963053097999</v>
      </c>
      <c r="BJ21" s="53">
        <f t="shared" si="19"/>
        <v>62839.399934246343</v>
      </c>
      <c r="BK21" s="53">
        <f t="shared" si="19"/>
        <v>64915.792303354756</v>
      </c>
      <c r="BL21" s="53">
        <f t="shared" si="19"/>
        <v>67063.913590526878</v>
      </c>
      <c r="BM21" s="53">
        <f t="shared" si="19"/>
        <v>69284.589404679311</v>
      </c>
      <c r="BN21" s="53">
        <f t="shared" si="19"/>
        <v>71578.702183085537</v>
      </c>
      <c r="BO21" s="53">
        <f t="shared" ref="BO21:BY21" si="20">BO14*BO15</f>
        <v>73959.004729108521</v>
      </c>
      <c r="BP21" s="53">
        <f t="shared" si="20"/>
        <v>76414.771277024876</v>
      </c>
      <c r="BQ21" s="53">
        <f t="shared" si="20"/>
        <v>78947.084068378972</v>
      </c>
      <c r="BR21" s="53">
        <f t="shared" si="20"/>
        <v>81580.940767808759</v>
      </c>
      <c r="BS21" s="53">
        <f t="shared" si="20"/>
        <v>84293.891213744835</v>
      </c>
      <c r="BT21" s="53">
        <f t="shared" si="20"/>
        <v>87099.257377467336</v>
      </c>
      <c r="BU21" s="53">
        <f t="shared" si="20"/>
        <v>90010.607685344032</v>
      </c>
      <c r="BV21" s="53">
        <f t="shared" si="20"/>
        <v>92123.910961742717</v>
      </c>
      <c r="BW21" s="53">
        <f t="shared" si="20"/>
        <v>94280.0337942318</v>
      </c>
      <c r="BX21" s="53">
        <f t="shared" si="20"/>
        <v>96504.429104044655</v>
      </c>
      <c r="BY21" s="53">
        <f t="shared" si="20"/>
        <v>98786.350055192044</v>
      </c>
    </row>
    <row r="22" spans="1:81" s="8" customFormat="1" x14ac:dyDescent="0.25">
      <c r="A22" s="45"/>
      <c r="B22" s="45" t="s">
        <v>18</v>
      </c>
      <c r="C22" s="53">
        <f t="shared" ref="C22:AH22" si="21">C14*C16</f>
        <v>0</v>
      </c>
      <c r="D22" s="53">
        <f t="shared" si="21"/>
        <v>0</v>
      </c>
      <c r="E22" s="53">
        <f t="shared" si="21"/>
        <v>0</v>
      </c>
      <c r="F22" s="53">
        <f t="shared" si="21"/>
        <v>0</v>
      </c>
      <c r="G22" s="53">
        <f t="shared" si="21"/>
        <v>11059.009334053231</v>
      </c>
      <c r="H22" s="53">
        <f t="shared" si="21"/>
        <v>10771.253630608371</v>
      </c>
      <c r="I22" s="53">
        <f t="shared" si="21"/>
        <v>10487.342176484723</v>
      </c>
      <c r="J22" s="53">
        <f t="shared" si="21"/>
        <v>10187.47515995802</v>
      </c>
      <c r="K22" s="53">
        <f t="shared" si="21"/>
        <v>9892.5955661965127</v>
      </c>
      <c r="L22" s="53">
        <f t="shared" si="21"/>
        <v>9982.7596334695791</v>
      </c>
      <c r="M22" s="53">
        <f t="shared" si="21"/>
        <v>10075.683495110001</v>
      </c>
      <c r="N22" s="53">
        <f t="shared" si="21"/>
        <v>10150.116356711527</v>
      </c>
      <c r="O22" s="53">
        <f t="shared" si="21"/>
        <v>10245.000839322547</v>
      </c>
      <c r="P22" s="53">
        <f t="shared" si="21"/>
        <v>10319.846895471941</v>
      </c>
      <c r="Q22" s="53">
        <f t="shared" si="21"/>
        <v>10393.177160554922</v>
      </c>
      <c r="R22" s="53">
        <f t="shared" si="21"/>
        <v>10463.640689889744</v>
      </c>
      <c r="S22" s="53">
        <f t="shared" si="21"/>
        <v>10530.155643464623</v>
      </c>
      <c r="T22" s="53">
        <f t="shared" si="21"/>
        <v>10591.202623890144</v>
      </c>
      <c r="U22" s="53">
        <f t="shared" si="21"/>
        <v>10645.763209590776</v>
      </c>
      <c r="V22" s="53">
        <f t="shared" si="21"/>
        <v>10703.159193875883</v>
      </c>
      <c r="W22" s="53">
        <f t="shared" si="21"/>
        <v>10751.770568333828</v>
      </c>
      <c r="X22" s="53">
        <f t="shared" si="21"/>
        <v>10790.49077522844</v>
      </c>
      <c r="Y22" s="53">
        <f t="shared" si="21"/>
        <v>10818.03989924346</v>
      </c>
      <c r="Z22" s="53">
        <f t="shared" si="21"/>
        <v>10846.687878952682</v>
      </c>
      <c r="AA22" s="53">
        <f t="shared" si="21"/>
        <v>10861.048492026257</v>
      </c>
      <c r="AB22" s="53">
        <f t="shared" si="21"/>
        <v>10860.051682448531</v>
      </c>
      <c r="AC22" s="53">
        <f t="shared" si="21"/>
        <v>10842.687789504344</v>
      </c>
      <c r="AD22" s="53">
        <f t="shared" si="21"/>
        <v>10819.060319892209</v>
      </c>
      <c r="AE22" s="53">
        <f t="shared" si="21"/>
        <v>10776.035064030137</v>
      </c>
      <c r="AF22" s="53">
        <f t="shared" si="21"/>
        <v>11238.373512911867</v>
      </c>
      <c r="AG22" s="53">
        <f t="shared" si="21"/>
        <v>11696.975875002847</v>
      </c>
      <c r="AH22" s="53">
        <f t="shared" si="21"/>
        <v>12190.689681031416</v>
      </c>
      <c r="AI22" s="53">
        <f t="shared" ref="AI22:BN22" si="22">AI14*AI16</f>
        <v>12687.115047530557</v>
      </c>
      <c r="AJ22" s="53">
        <f t="shared" si="22"/>
        <v>13219.106558021487</v>
      </c>
      <c r="AK22" s="53">
        <f t="shared" si="22"/>
        <v>13765.099024773685</v>
      </c>
      <c r="AL22" s="53">
        <f t="shared" si="22"/>
        <v>14347.160195681196</v>
      </c>
      <c r="AM22" s="53">
        <f t="shared" si="22"/>
        <v>14943.658722939168</v>
      </c>
      <c r="AN22" s="53">
        <f t="shared" si="22"/>
        <v>15576.741088370332</v>
      </c>
      <c r="AO22" s="53">
        <f t="shared" si="22"/>
        <v>16235.703515687714</v>
      </c>
      <c r="AP22" s="53">
        <f t="shared" si="22"/>
        <v>16920.78475705699</v>
      </c>
      <c r="AQ22" s="53">
        <f t="shared" si="22"/>
        <v>17632.221630304004</v>
      </c>
      <c r="AR22" s="53">
        <f t="shared" si="22"/>
        <v>18204.051926320237</v>
      </c>
      <c r="AS22" s="53">
        <f t="shared" si="22"/>
        <v>18790.819976130319</v>
      </c>
      <c r="AT22" s="53">
        <f t="shared" si="22"/>
        <v>19403.770342228217</v>
      </c>
      <c r="AU22" s="53">
        <f t="shared" si="22"/>
        <v>20031.932925378631</v>
      </c>
      <c r="AV22" s="53">
        <f t="shared" si="22"/>
        <v>20686.600985249399</v>
      </c>
      <c r="AW22" s="53">
        <f t="shared" si="22"/>
        <v>21356.745698176059</v>
      </c>
      <c r="AX22" s="53">
        <f t="shared" si="22"/>
        <v>22064.959992061835</v>
      </c>
      <c r="AY22" s="53">
        <f t="shared" si="22"/>
        <v>22777.693891053965</v>
      </c>
      <c r="AZ22" s="53">
        <f t="shared" si="22"/>
        <v>23528.876710250213</v>
      </c>
      <c r="BA22" s="53">
        <f t="shared" si="22"/>
        <v>24296.119011576015</v>
      </c>
      <c r="BB22" s="53">
        <f t="shared" si="22"/>
        <v>25102.262916411863</v>
      </c>
      <c r="BC22" s="53">
        <f t="shared" si="22"/>
        <v>25924.805767922666</v>
      </c>
      <c r="BD22" s="53">
        <f t="shared" si="22"/>
        <v>26775.29547767566</v>
      </c>
      <c r="BE22" s="53">
        <f t="shared" si="22"/>
        <v>27653.951504713186</v>
      </c>
      <c r="BF22" s="53">
        <f t="shared" si="22"/>
        <v>28572.502039741543</v>
      </c>
      <c r="BG22" s="53">
        <f t="shared" si="22"/>
        <v>29508.227106066395</v>
      </c>
      <c r="BH22" s="53">
        <f t="shared" si="22"/>
        <v>30484.413964928917</v>
      </c>
      <c r="BI22" s="53">
        <f t="shared" si="22"/>
        <v>31489.839788209927</v>
      </c>
      <c r="BJ22" s="53">
        <f t="shared" si="22"/>
        <v>32536.431250664016</v>
      </c>
      <c r="BK22" s="53">
        <f t="shared" si="22"/>
        <v>33612.9399040196</v>
      </c>
      <c r="BL22" s="53">
        <f t="shared" si="22"/>
        <v>34719.70539575872</v>
      </c>
      <c r="BM22" s="53">
        <f t="shared" si="22"/>
        <v>35868.830293189902</v>
      </c>
      <c r="BN22" s="53">
        <f t="shared" si="22"/>
        <v>37060.814880321261</v>
      </c>
      <c r="BO22" s="53">
        <f t="shared" ref="BO22:BY22" si="23">BO14*BO16</f>
        <v>38284.38341557877</v>
      </c>
      <c r="BP22" s="53">
        <f t="shared" si="23"/>
        <v>39551.840225389249</v>
      </c>
      <c r="BQ22" s="53">
        <f t="shared" si="23"/>
        <v>40875.672666349135</v>
      </c>
      <c r="BR22" s="53">
        <f t="shared" si="23"/>
        <v>42232.798530149972</v>
      </c>
      <c r="BS22" s="53">
        <f t="shared" si="23"/>
        <v>43635.751034040986</v>
      </c>
      <c r="BT22" s="53">
        <f t="shared" si="23"/>
        <v>45097.260121473788</v>
      </c>
      <c r="BU22" s="53">
        <f t="shared" si="23"/>
        <v>46594.151156721957</v>
      </c>
      <c r="BV22" s="53">
        <f t="shared" si="23"/>
        <v>47692.360302559253</v>
      </c>
      <c r="BW22" s="53">
        <f t="shared" si="23"/>
        <v>48812.336262617697</v>
      </c>
      <c r="BX22" s="53">
        <f t="shared" si="23"/>
        <v>49954.661638031183</v>
      </c>
      <c r="BY22" s="53">
        <f t="shared" si="23"/>
        <v>51132.156483169194</v>
      </c>
    </row>
    <row r="23" spans="1:81" s="8" customFormat="1" x14ac:dyDescent="0.25">
      <c r="A23" s="45"/>
      <c r="B23" s="45" t="s">
        <v>19</v>
      </c>
      <c r="C23" s="55">
        <f t="shared" ref="C23:AH23" si="24">C14*C17</f>
        <v>0</v>
      </c>
      <c r="D23" s="55">
        <f t="shared" si="24"/>
        <v>0</v>
      </c>
      <c r="E23" s="55">
        <f t="shared" si="24"/>
        <v>0</v>
      </c>
      <c r="F23" s="55">
        <f t="shared" si="24"/>
        <v>0</v>
      </c>
      <c r="G23" s="55">
        <f t="shared" si="24"/>
        <v>41586.736199044128</v>
      </c>
      <c r="H23" s="55">
        <f t="shared" si="24"/>
        <v>44268.668767555282</v>
      </c>
      <c r="I23" s="55">
        <f t="shared" si="24"/>
        <v>47112.367931285218</v>
      </c>
      <c r="J23" s="55">
        <f t="shared" si="24"/>
        <v>49996.993477332435</v>
      </c>
      <c r="K23" s="55">
        <f t="shared" si="24"/>
        <v>53072.144565023482</v>
      </c>
      <c r="L23" s="55">
        <f t="shared" si="24"/>
        <v>56308.673788788234</v>
      </c>
      <c r="M23" s="55">
        <f t="shared" si="24"/>
        <v>59716.855836871473</v>
      </c>
      <c r="N23" s="55">
        <f t="shared" si="24"/>
        <v>63304.150349979725</v>
      </c>
      <c r="O23" s="55">
        <f t="shared" si="24"/>
        <v>67093.200985337884</v>
      </c>
      <c r="P23" s="55">
        <f t="shared" si="24"/>
        <v>71063.249508059947</v>
      </c>
      <c r="Q23" s="55">
        <f t="shared" si="24"/>
        <v>75228.527551703621</v>
      </c>
      <c r="R23" s="55">
        <f t="shared" si="24"/>
        <v>79597.159696167961</v>
      </c>
      <c r="S23" s="55">
        <f t="shared" si="24"/>
        <v>84173.527104993729</v>
      </c>
      <c r="T23" s="55">
        <f t="shared" si="24"/>
        <v>88969.375982755679</v>
      </c>
      <c r="U23" s="55">
        <f t="shared" si="24"/>
        <v>93961.119561618441</v>
      </c>
      <c r="V23" s="55">
        <f t="shared" si="24"/>
        <v>94707.668638381743</v>
      </c>
      <c r="W23" s="55">
        <f t="shared" si="24"/>
        <v>95392.425962731038</v>
      </c>
      <c r="X23" s="55">
        <f t="shared" si="24"/>
        <v>96002.583053056194</v>
      </c>
      <c r="Y23" s="55">
        <f t="shared" si="24"/>
        <v>96537.603827683371</v>
      </c>
      <c r="Z23" s="55">
        <f t="shared" si="24"/>
        <v>96984.487591661164</v>
      </c>
      <c r="AA23" s="55">
        <f t="shared" si="24"/>
        <v>97341.509724310454</v>
      </c>
      <c r="AB23" s="55">
        <f t="shared" si="24"/>
        <v>97605.63380060684</v>
      </c>
      <c r="AC23" s="55">
        <f t="shared" si="24"/>
        <v>97760.78111188281</v>
      </c>
      <c r="AD23" s="55">
        <f t="shared" si="24"/>
        <v>97789.398027084171</v>
      </c>
      <c r="AE23" s="55">
        <f t="shared" si="24"/>
        <v>97687.570876634636</v>
      </c>
      <c r="AF23" s="55">
        <f t="shared" si="24"/>
        <v>100537.88196686021</v>
      </c>
      <c r="AG23" s="55">
        <f t="shared" si="24"/>
        <v>103328.71724677538</v>
      </c>
      <c r="AH23" s="55">
        <f t="shared" si="24"/>
        <v>106203.63552627368</v>
      </c>
      <c r="AI23" s="55">
        <f t="shared" ref="AI23:BN23" si="25">AI14*AI17</f>
        <v>109174.53077381445</v>
      </c>
      <c r="AJ23" s="55">
        <f t="shared" si="25"/>
        <v>112242.43035362965</v>
      </c>
      <c r="AK23" s="55">
        <f t="shared" si="25"/>
        <v>115397.41349101938</v>
      </c>
      <c r="AL23" s="55">
        <f t="shared" si="25"/>
        <v>118662.28680531748</v>
      </c>
      <c r="AM23" s="55">
        <f t="shared" si="25"/>
        <v>122038.05227075267</v>
      </c>
      <c r="AN23" s="55">
        <f t="shared" si="25"/>
        <v>125514.69934818013</v>
      </c>
      <c r="AO23" s="55">
        <f t="shared" si="25"/>
        <v>129104.11290542454</v>
      </c>
      <c r="AP23" s="55">
        <f t="shared" si="25"/>
        <v>131318.08509306615</v>
      </c>
      <c r="AQ23" s="55">
        <f t="shared" si="25"/>
        <v>133595.86106722502</v>
      </c>
      <c r="AR23" s="55">
        <f t="shared" si="25"/>
        <v>135904.38279260133</v>
      </c>
      <c r="AS23" s="55">
        <f t="shared" si="25"/>
        <v>138276.89097092114</v>
      </c>
      <c r="AT23" s="55">
        <f t="shared" si="25"/>
        <v>140702.38287746554</v>
      </c>
      <c r="AU23" s="55">
        <f t="shared" si="25"/>
        <v>143169.73119759466</v>
      </c>
      <c r="AV23" s="55">
        <f t="shared" si="25"/>
        <v>145690.05842613179</v>
      </c>
      <c r="AW23" s="55">
        <f t="shared" si="25"/>
        <v>148263.37428492183</v>
      </c>
      <c r="AX23" s="55">
        <f t="shared" si="25"/>
        <v>150889.6881822088</v>
      </c>
      <c r="AY23" s="55">
        <f t="shared" si="25"/>
        <v>153569.01638725938</v>
      </c>
      <c r="AZ23" s="55">
        <f t="shared" si="25"/>
        <v>161558.92326418322</v>
      </c>
      <c r="BA23" s="55">
        <f t="shared" si="25"/>
        <v>169982.13361668651</v>
      </c>
      <c r="BB23" s="55">
        <f t="shared" si="25"/>
        <v>178842.25450093977</v>
      </c>
      <c r="BC23" s="55">
        <f t="shared" si="25"/>
        <v>188165.75162689693</v>
      </c>
      <c r="BD23" s="55">
        <f t="shared" si="25"/>
        <v>197990.84845533181</v>
      </c>
      <c r="BE23" s="55">
        <f t="shared" si="25"/>
        <v>208321.84860722994</v>
      </c>
      <c r="BF23" s="55">
        <f t="shared" si="25"/>
        <v>219209.15548799699</v>
      </c>
      <c r="BG23" s="55">
        <f t="shared" si="25"/>
        <v>230657.70488575465</v>
      </c>
      <c r="BH23" s="55">
        <f t="shared" si="25"/>
        <v>242718.84684974511</v>
      </c>
      <c r="BI23" s="55">
        <f t="shared" si="25"/>
        <v>255409.85708146254</v>
      </c>
      <c r="BJ23" s="55">
        <f t="shared" si="25"/>
        <v>261931.64907801276</v>
      </c>
      <c r="BK23" s="55">
        <f t="shared" si="25"/>
        <v>268635.17573413788</v>
      </c>
      <c r="BL23" s="55">
        <f t="shared" si="25"/>
        <v>275510.86748828558</v>
      </c>
      <c r="BM23" s="55">
        <f t="shared" si="25"/>
        <v>282560.93602037092</v>
      </c>
      <c r="BN23" s="55">
        <f t="shared" si="25"/>
        <v>289811.33415148302</v>
      </c>
      <c r="BO23" s="55">
        <f t="shared" ref="BO23:BY23" si="26">BO14*BO17</f>
        <v>297253.08431121183</v>
      </c>
      <c r="BP23" s="55">
        <f t="shared" si="26"/>
        <v>304889.13314204669</v>
      </c>
      <c r="BQ23" s="55">
        <f t="shared" si="26"/>
        <v>312734.54328652413</v>
      </c>
      <c r="BR23" s="55">
        <f t="shared" si="26"/>
        <v>320792.85183273954</v>
      </c>
      <c r="BS23" s="55">
        <f t="shared" si="26"/>
        <v>329067.85337208549</v>
      </c>
      <c r="BT23" s="55">
        <f t="shared" si="26"/>
        <v>341774.60663488833</v>
      </c>
      <c r="BU23" s="55">
        <f t="shared" si="26"/>
        <v>354974.97074732295</v>
      </c>
      <c r="BV23" s="55">
        <f t="shared" si="26"/>
        <v>368713.03115652921</v>
      </c>
      <c r="BW23" s="55">
        <f t="shared" si="26"/>
        <v>382997.48946872697</v>
      </c>
      <c r="BX23" s="55">
        <f t="shared" si="26"/>
        <v>397874.04433659744</v>
      </c>
      <c r="BY23" s="55">
        <f t="shared" si="26"/>
        <v>413340.6377664496</v>
      </c>
    </row>
    <row r="24" spans="1:81" s="8" customFormat="1" x14ac:dyDescent="0.25">
      <c r="A24" s="45"/>
      <c r="B24" s="45" t="s">
        <v>20</v>
      </c>
      <c r="C24" s="55">
        <f>C$14*C$18</f>
        <v>0</v>
      </c>
      <c r="D24" s="55">
        <f t="shared" ref="D24:BO24" si="27">D$14*D$18</f>
        <v>0</v>
      </c>
      <c r="E24" s="55">
        <f t="shared" si="27"/>
        <v>0</v>
      </c>
      <c r="F24" s="55">
        <f t="shared" si="27"/>
        <v>0</v>
      </c>
      <c r="G24" s="55">
        <f t="shared" si="27"/>
        <v>25785.718957444009</v>
      </c>
      <c r="H24" s="55">
        <f t="shared" si="27"/>
        <v>26930.553929567566</v>
      </c>
      <c r="I24" s="55">
        <f t="shared" si="27"/>
        <v>28155.415584816314</v>
      </c>
      <c r="J24" s="55">
        <f t="shared" si="27"/>
        <v>29391.761777818003</v>
      </c>
      <c r="K24" s="55">
        <f t="shared" si="27"/>
        <v>30722.599797659248</v>
      </c>
      <c r="L24" s="55">
        <f t="shared" si="27"/>
        <v>32330.584246178747</v>
      </c>
      <c r="M24" s="55">
        <f t="shared" si="27"/>
        <v>34022.803229078345</v>
      </c>
      <c r="N24" s="55">
        <f t="shared" si="27"/>
        <v>35791.855992046047</v>
      </c>
      <c r="O24" s="55">
        <f t="shared" si="27"/>
        <v>37668.822464340185</v>
      </c>
      <c r="P24" s="55">
        <f t="shared" si="27"/>
        <v>39622.7313116113</v>
      </c>
      <c r="Q24" s="55">
        <f t="shared" si="27"/>
        <v>41670.035171107214</v>
      </c>
      <c r="R24" s="55">
        <f t="shared" si="27"/>
        <v>43813.954132853345</v>
      </c>
      <c r="S24" s="55">
        <f t="shared" si="27"/>
        <v>46056.041733764141</v>
      </c>
      <c r="T24" s="55">
        <f t="shared" si="27"/>
        <v>48401.177961146241</v>
      </c>
      <c r="U24" s="55">
        <f t="shared" si="27"/>
        <v>50837.457323989882</v>
      </c>
      <c r="V24" s="55">
        <f t="shared" si="27"/>
        <v>51227.303789238475</v>
      </c>
      <c r="W24" s="55">
        <f t="shared" si="27"/>
        <v>51582.794766084691</v>
      </c>
      <c r="X24" s="55">
        <f t="shared" si="27"/>
        <v>51897.178637280093</v>
      </c>
      <c r="Y24" s="55">
        <f t="shared" si="27"/>
        <v>52169.534316127028</v>
      </c>
      <c r="Z24" s="55">
        <f t="shared" si="27"/>
        <v>52399.941076510404</v>
      </c>
      <c r="AA24" s="55">
        <f t="shared" si="27"/>
        <v>52579.603112785859</v>
      </c>
      <c r="AB24" s="55">
        <f t="shared" si="27"/>
        <v>52706.5017838848</v>
      </c>
      <c r="AC24" s="55">
        <f t="shared" si="27"/>
        <v>52772.358054124314</v>
      </c>
      <c r="AD24" s="55">
        <f t="shared" si="27"/>
        <v>52773.933505384855</v>
      </c>
      <c r="AE24" s="55">
        <f t="shared" si="27"/>
        <v>52702.541957111804</v>
      </c>
      <c r="AF24" s="55">
        <f t="shared" si="27"/>
        <v>54316.84890444082</v>
      </c>
      <c r="AG24" s="55">
        <f t="shared" si="27"/>
        <v>55900.530677350893</v>
      </c>
      <c r="AH24" s="55">
        <f t="shared" si="27"/>
        <v>57542.947987894986</v>
      </c>
      <c r="AI24" s="55">
        <f t="shared" si="27"/>
        <v>59233.068501467671</v>
      </c>
      <c r="AJ24" s="55">
        <f t="shared" si="27"/>
        <v>60988.39321110944</v>
      </c>
      <c r="AK24" s="55">
        <f t="shared" si="27"/>
        <v>62792.974245118399</v>
      </c>
      <c r="AL24" s="55">
        <f t="shared" si="27"/>
        <v>64669.235786218836</v>
      </c>
      <c r="AM24" s="55">
        <f t="shared" si="27"/>
        <v>66606.464900638995</v>
      </c>
      <c r="AN24" s="55">
        <f t="shared" si="27"/>
        <v>68611.295381941629</v>
      </c>
      <c r="AO24" s="55">
        <f t="shared" si="27"/>
        <v>70683.920315046955</v>
      </c>
      <c r="AP24" s="55">
        <f t="shared" si="27"/>
        <v>72106.54526909288</v>
      </c>
      <c r="AQ24" s="55">
        <f t="shared" si="27"/>
        <v>73573.591009416879</v>
      </c>
      <c r="AR24" s="55">
        <f t="shared" si="27"/>
        <v>74983.208884532156</v>
      </c>
      <c r="AS24" s="55">
        <f t="shared" si="27"/>
        <v>76431.425821503173</v>
      </c>
      <c r="AT24" s="55">
        <f t="shared" si="27"/>
        <v>77918.754193685119</v>
      </c>
      <c r="AU24" s="55">
        <f t="shared" si="27"/>
        <v>79434.148060440493</v>
      </c>
      <c r="AV24" s="55">
        <f t="shared" si="27"/>
        <v>80988.818303725508</v>
      </c>
      <c r="AW24" s="55">
        <f t="shared" si="27"/>
        <v>82577.061142749066</v>
      </c>
      <c r="AX24" s="55">
        <f t="shared" si="27"/>
        <v>84210.57511626558</v>
      </c>
      <c r="AY24" s="55">
        <f t="shared" si="27"/>
        <v>85872.00275260731</v>
      </c>
      <c r="AZ24" s="55">
        <f t="shared" si="27"/>
        <v>90115.177874848538</v>
      </c>
      <c r="BA24" s="55">
        <f t="shared" si="27"/>
        <v>94575.692815643153</v>
      </c>
      <c r="BB24" s="55">
        <f t="shared" si="27"/>
        <v>99267.110616367194</v>
      </c>
      <c r="BC24" s="55">
        <f t="shared" si="27"/>
        <v>104190.55117556363</v>
      </c>
      <c r="BD24" s="55">
        <f t="shared" si="27"/>
        <v>109370.43080698852</v>
      </c>
      <c r="BE24" s="55">
        <f t="shared" si="27"/>
        <v>114808.93918735744</v>
      </c>
      <c r="BF24" s="55">
        <f t="shared" si="27"/>
        <v>120536.46160094337</v>
      </c>
      <c r="BG24" s="55">
        <f t="shared" si="27"/>
        <v>126543.61933355933</v>
      </c>
      <c r="BH24" s="55">
        <f t="shared" si="27"/>
        <v>132867.2372587274</v>
      </c>
      <c r="BI24" s="55">
        <f t="shared" si="27"/>
        <v>139509.84036427827</v>
      </c>
      <c r="BJ24" s="55">
        <f t="shared" si="27"/>
        <v>143197.69263046209</v>
      </c>
      <c r="BK24" s="55">
        <f t="shared" si="27"/>
        <v>146988.69950174468</v>
      </c>
      <c r="BL24" s="55">
        <f t="shared" si="27"/>
        <v>150878.42037961417</v>
      </c>
      <c r="BM24" s="55">
        <f t="shared" si="27"/>
        <v>154874.18642382551</v>
      </c>
      <c r="BN24" s="55">
        <f t="shared" si="27"/>
        <v>158988.77633415043</v>
      </c>
      <c r="BO24" s="55">
        <f t="shared" si="27"/>
        <v>163212.02301688606</v>
      </c>
      <c r="BP24" s="55">
        <f t="shared" ref="BP24:BY24" si="28">BP$14*BP$18</f>
        <v>167551.71661059625</v>
      </c>
      <c r="BQ24" s="55">
        <f t="shared" si="28"/>
        <v>172021.58680113463</v>
      </c>
      <c r="BR24" s="55">
        <f t="shared" si="28"/>
        <v>176611.39264578224</v>
      </c>
      <c r="BS24" s="55">
        <f t="shared" si="28"/>
        <v>181329.4518102647</v>
      </c>
      <c r="BT24" s="55">
        <f t="shared" si="28"/>
        <v>188215.7161160337</v>
      </c>
      <c r="BU24" s="55">
        <f t="shared" si="28"/>
        <v>195358.41400598583</v>
      </c>
      <c r="BV24" s="55">
        <f t="shared" si="28"/>
        <v>202554.14295936414</v>
      </c>
      <c r="BW24" s="55">
        <f t="shared" si="28"/>
        <v>210024.72307018682</v>
      </c>
      <c r="BX24" s="55">
        <f t="shared" si="28"/>
        <v>217792.50112116049</v>
      </c>
      <c r="BY24" s="55">
        <f t="shared" si="28"/>
        <v>225863.11993087415</v>
      </c>
    </row>
    <row r="25" spans="1:81" s="8" customFormat="1" x14ac:dyDescent="0.25">
      <c r="A25" s="45"/>
      <c r="B25" s="4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</row>
    <row r="26" spans="1:81" s="8" customFormat="1" x14ac:dyDescent="0.25">
      <c r="A26" s="45"/>
      <c r="B26" s="51" t="s">
        <v>22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</row>
    <row r="27" spans="1:81" s="8" customFormat="1" x14ac:dyDescent="0.25">
      <c r="A27" s="45"/>
      <c r="B27" s="45" t="s">
        <v>23</v>
      </c>
      <c r="C27" s="56">
        <f>C21*C$11</f>
        <v>0</v>
      </c>
      <c r="D27" s="56">
        <f t="shared" ref="D27:AI27" si="29">D21*D11</f>
        <v>0</v>
      </c>
      <c r="E27" s="56">
        <f t="shared" si="29"/>
        <v>0</v>
      </c>
      <c r="F27" s="56">
        <f t="shared" si="29"/>
        <v>0</v>
      </c>
      <c r="G27" s="56">
        <f t="shared" si="29"/>
        <v>29585.673492301172</v>
      </c>
      <c r="H27" s="56">
        <f t="shared" si="29"/>
        <v>30918.047239083106</v>
      </c>
      <c r="I27" s="56">
        <f t="shared" si="29"/>
        <v>31950.936698012083</v>
      </c>
      <c r="J27" s="56">
        <f t="shared" si="29"/>
        <v>32634.006364552988</v>
      </c>
      <c r="K27" s="56">
        <f t="shared" si="29"/>
        <v>33091.877905845613</v>
      </c>
      <c r="L27" s="56">
        <f t="shared" si="29"/>
        <v>30887.210633487673</v>
      </c>
      <c r="M27" s="56">
        <f t="shared" si="29"/>
        <v>28818.096470217177</v>
      </c>
      <c r="N27" s="56">
        <f t="shared" si="29"/>
        <v>26876.496685184611</v>
      </c>
      <c r="O27" s="56">
        <f t="shared" si="29"/>
        <v>25054.720620373606</v>
      </c>
      <c r="P27" s="56">
        <f t="shared" si="29"/>
        <v>23345.543117385951</v>
      </c>
      <c r="Q27" s="56">
        <f t="shared" si="29"/>
        <v>21742.175918255445</v>
      </c>
      <c r="R27" s="56">
        <f t="shared" si="29"/>
        <v>20238.150188555384</v>
      </c>
      <c r="S27" s="56">
        <f t="shared" si="29"/>
        <v>18827.829071208049</v>
      </c>
      <c r="T27" s="56">
        <f t="shared" si="29"/>
        <v>17505.055738309213</v>
      </c>
      <c r="U27" s="56">
        <f t="shared" si="29"/>
        <v>16264.881383690339</v>
      </c>
      <c r="V27" s="56">
        <f t="shared" si="29"/>
        <v>15117.144633986036</v>
      </c>
      <c r="W27" s="56">
        <f t="shared" si="29"/>
        <v>14040.128837857877</v>
      </c>
      <c r="X27" s="56">
        <f t="shared" si="29"/>
        <v>13029.701394512471</v>
      </c>
      <c r="Y27" s="56">
        <f t="shared" si="29"/>
        <v>12081.744630594996</v>
      </c>
      <c r="Z27" s="56">
        <f t="shared" si="29"/>
        <v>11192.721753832828</v>
      </c>
      <c r="AA27" s="56">
        <f t="shared" si="29"/>
        <v>10359.082331064628</v>
      </c>
      <c r="AB27" s="56">
        <f t="shared" si="29"/>
        <v>9577.5396288924094</v>
      </c>
      <c r="AC27" s="56">
        <f t="shared" si="29"/>
        <v>8845.0393757863603</v>
      </c>
      <c r="AD27" s="56">
        <f t="shared" si="29"/>
        <v>8158.553052116843</v>
      </c>
      <c r="AE27" s="56">
        <f t="shared" si="29"/>
        <v>7515.4575660771525</v>
      </c>
      <c r="AF27" s="56">
        <f t="shared" si="29"/>
        <v>7245.4628975582873</v>
      </c>
      <c r="AG27" s="56">
        <f t="shared" si="29"/>
        <v>6975.0444864878027</v>
      </c>
      <c r="AH27" s="56">
        <f t="shared" si="29"/>
        <v>6979.8653734198388</v>
      </c>
      <c r="AI27" s="56">
        <f t="shared" si="29"/>
        <v>6987.8824417983824</v>
      </c>
      <c r="AJ27" s="56">
        <f t="shared" ref="AJ27:BO27" si="30">AJ21*AJ11</f>
        <v>6998.4312468220824</v>
      </c>
      <c r="AK27" s="56">
        <f t="shared" si="30"/>
        <v>7010.9072917568519</v>
      </c>
      <c r="AL27" s="56">
        <f t="shared" si="30"/>
        <v>7021.9879800288491</v>
      </c>
      <c r="AM27" s="56">
        <f t="shared" si="30"/>
        <v>7036.8232205885524</v>
      </c>
      <c r="AN27" s="56">
        <f t="shared" si="30"/>
        <v>7049.5086636814576</v>
      </c>
      <c r="AO27" s="56">
        <f t="shared" si="30"/>
        <v>7062.3979147699247</v>
      </c>
      <c r="AP27" s="56">
        <f t="shared" si="30"/>
        <v>7077.501383381812</v>
      </c>
      <c r="AQ27" s="56">
        <f t="shared" si="30"/>
        <v>7094.217105000228</v>
      </c>
      <c r="AR27" s="56">
        <f t="shared" si="30"/>
        <v>7109.3480711588181</v>
      </c>
      <c r="AS27" s="56">
        <f t="shared" si="30"/>
        <v>7127.7469406210394</v>
      </c>
      <c r="AT27" s="56">
        <f t="shared" si="30"/>
        <v>7144.7429570119702</v>
      </c>
      <c r="AU27" s="56">
        <f t="shared" si="30"/>
        <v>7162.3414696881164</v>
      </c>
      <c r="AV27" s="56">
        <f t="shared" si="30"/>
        <v>7180.3230031320963</v>
      </c>
      <c r="AW27" s="56">
        <f t="shared" si="30"/>
        <v>7198.4832758823422</v>
      </c>
      <c r="AX27" s="56">
        <f t="shared" si="30"/>
        <v>7216.6326966351517</v>
      </c>
      <c r="AY27" s="56">
        <f t="shared" si="30"/>
        <v>7236.4499785169319</v>
      </c>
      <c r="AZ27" s="56">
        <f t="shared" si="30"/>
        <v>7255.8212076893979</v>
      </c>
      <c r="BA27" s="56">
        <f t="shared" si="30"/>
        <v>7274.602329360041</v>
      </c>
      <c r="BB27" s="56">
        <f t="shared" si="30"/>
        <v>7296.0835183357149</v>
      </c>
      <c r="BC27" s="56">
        <f t="shared" si="30"/>
        <v>7316.5439510529777</v>
      </c>
      <c r="BD27" s="56">
        <f t="shared" si="30"/>
        <v>7335.8844934367053</v>
      </c>
      <c r="BE27" s="56">
        <f t="shared" si="30"/>
        <v>7357.1750996396277</v>
      </c>
      <c r="BF27" s="56">
        <f t="shared" si="30"/>
        <v>7378.5525415068614</v>
      </c>
      <c r="BG27" s="56">
        <f t="shared" si="30"/>
        <v>7399.8365371940308</v>
      </c>
      <c r="BH27" s="56">
        <f t="shared" si="30"/>
        <v>7420.8635757085576</v>
      </c>
      <c r="BI27" s="56">
        <f t="shared" si="30"/>
        <v>7442.9052958839657</v>
      </c>
      <c r="BJ27" s="56">
        <f t="shared" si="30"/>
        <v>7464.336126201636</v>
      </c>
      <c r="BK27" s="56">
        <f t="shared" si="30"/>
        <v>7486.38738459459</v>
      </c>
      <c r="BL27" s="56">
        <f t="shared" si="30"/>
        <v>7508.8530093879226</v>
      </c>
      <c r="BM27" s="56">
        <f t="shared" si="30"/>
        <v>7531.5459855816725</v>
      </c>
      <c r="BN27" s="56">
        <f t="shared" si="30"/>
        <v>7554.2974234341245</v>
      </c>
      <c r="BO27" s="56">
        <f t="shared" si="30"/>
        <v>7578.1656343305713</v>
      </c>
      <c r="BP27" s="56">
        <f t="shared" ref="BP27:BY27" si="31">BP21*BP11</f>
        <v>7601.7420386397998</v>
      </c>
      <c r="BQ27" s="56">
        <f t="shared" si="31"/>
        <v>7624.9092570311313</v>
      </c>
      <c r="BR27" s="56">
        <f t="shared" si="31"/>
        <v>7649.7998111097977</v>
      </c>
      <c r="BS27" s="56">
        <f t="shared" si="31"/>
        <v>7673.9725027256627</v>
      </c>
      <c r="BT27" s="56">
        <f t="shared" si="31"/>
        <v>7698.4157935527692</v>
      </c>
      <c r="BU27" s="56">
        <f t="shared" si="31"/>
        <v>7724.0198399813389</v>
      </c>
      <c r="BV27" s="56">
        <f t="shared" si="31"/>
        <v>7675.1138981247877</v>
      </c>
      <c r="BW27" s="56">
        <f t="shared" si="31"/>
        <v>7625.96779712646</v>
      </c>
      <c r="BX27" s="56">
        <f t="shared" si="31"/>
        <v>7578.5349653935982</v>
      </c>
      <c r="BY27" s="56">
        <f t="shared" si="31"/>
        <v>7531.7817614615378</v>
      </c>
    </row>
    <row r="28" spans="1:81" s="8" customFormat="1" x14ac:dyDescent="0.25">
      <c r="A28" s="45"/>
      <c r="B28" s="45" t="s">
        <v>24</v>
      </c>
      <c r="C28" s="56">
        <f>C22*C$11</f>
        <v>0</v>
      </c>
      <c r="D28" s="56">
        <f t="shared" ref="D28:AI28" si="32">D22*D$11</f>
        <v>0</v>
      </c>
      <c r="E28" s="56">
        <f t="shared" si="32"/>
        <v>0</v>
      </c>
      <c r="F28" s="56">
        <f t="shared" si="32"/>
        <v>0</v>
      </c>
      <c r="G28" s="56">
        <f t="shared" si="32"/>
        <v>9453.2875273855589</v>
      </c>
      <c r="H28" s="56">
        <f t="shared" si="32"/>
        <v>8853.1853327771005</v>
      </c>
      <c r="I28" s="56">
        <f t="shared" si="32"/>
        <v>8288.2988583782771</v>
      </c>
      <c r="J28" s="56">
        <f t="shared" si="32"/>
        <v>7741.6438456056358</v>
      </c>
      <c r="K28" s="56">
        <f t="shared" si="32"/>
        <v>7228.4226822658457</v>
      </c>
      <c r="L28" s="56">
        <f t="shared" si="32"/>
        <v>7013.7545029475132</v>
      </c>
      <c r="M28" s="56">
        <f t="shared" si="32"/>
        <v>6806.7707457258039</v>
      </c>
      <c r="N28" s="56">
        <f t="shared" si="32"/>
        <v>6593.3220384682354</v>
      </c>
      <c r="O28" s="56">
        <f t="shared" si="32"/>
        <v>6398.9972971861534</v>
      </c>
      <c r="P28" s="56">
        <f t="shared" si="32"/>
        <v>6197.8326182978544</v>
      </c>
      <c r="Q28" s="56">
        <f t="shared" si="32"/>
        <v>6001.8008415731538</v>
      </c>
      <c r="R28" s="56">
        <f t="shared" si="32"/>
        <v>5810.0882442420161</v>
      </c>
      <c r="S28" s="56">
        <f t="shared" si="32"/>
        <v>5622.1361892901614</v>
      </c>
      <c r="T28" s="56">
        <f t="shared" si="32"/>
        <v>5437.2400685002685</v>
      </c>
      <c r="U28" s="56">
        <f t="shared" si="32"/>
        <v>5255.0480898817077</v>
      </c>
      <c r="V28" s="56">
        <f t="shared" si="32"/>
        <v>5080.1734247672703</v>
      </c>
      <c r="W28" s="56">
        <f t="shared" si="32"/>
        <v>4906.967735938807</v>
      </c>
      <c r="X28" s="56">
        <f t="shared" si="32"/>
        <v>4735.2299354997313</v>
      </c>
      <c r="Y28" s="56">
        <f t="shared" si="32"/>
        <v>4564.7302084869243</v>
      </c>
      <c r="Z28" s="56">
        <f t="shared" si="32"/>
        <v>4400.7869017710445</v>
      </c>
      <c r="AA28" s="56">
        <f t="shared" si="32"/>
        <v>4237.1282506322914</v>
      </c>
      <c r="AB28" s="56">
        <f t="shared" si="32"/>
        <v>4073.7878594328736</v>
      </c>
      <c r="AC28" s="56">
        <f t="shared" si="32"/>
        <v>3910.840741766317</v>
      </c>
      <c r="AD28" s="56">
        <f t="shared" si="32"/>
        <v>3752.2293921881587</v>
      </c>
      <c r="AE28" s="56">
        <f t="shared" si="32"/>
        <v>3593.5649235779379</v>
      </c>
      <c r="AF28" s="56">
        <f t="shared" si="32"/>
        <v>3603.600365756306</v>
      </c>
      <c r="AG28" s="56">
        <f t="shared" si="32"/>
        <v>3606.3960210981104</v>
      </c>
      <c r="AH28" s="56">
        <f t="shared" si="32"/>
        <v>3614.0550039739678</v>
      </c>
      <c r="AI28" s="56">
        <f t="shared" si="32"/>
        <v>3616.5628808063598</v>
      </c>
      <c r="AJ28" s="56">
        <f t="shared" ref="AJ28:BO28" si="33">AJ22*AJ$11</f>
        <v>3623.2800816524405</v>
      </c>
      <c r="AK28" s="56">
        <f t="shared" si="33"/>
        <v>3627.8206109296234</v>
      </c>
      <c r="AL28" s="56">
        <f t="shared" si="33"/>
        <v>3635.7923545883968</v>
      </c>
      <c r="AM28" s="56">
        <f t="shared" si="33"/>
        <v>3641.3022208284724</v>
      </c>
      <c r="AN28" s="56">
        <f t="shared" si="33"/>
        <v>3649.5813381162129</v>
      </c>
      <c r="AO28" s="56">
        <f t="shared" si="33"/>
        <v>3657.6674593699577</v>
      </c>
      <c r="AP28" s="56">
        <f t="shared" si="33"/>
        <v>3665.3906556744428</v>
      </c>
      <c r="AQ28" s="56">
        <f t="shared" si="33"/>
        <v>3672.5985986612668</v>
      </c>
      <c r="AR28" s="56">
        <f t="shared" si="33"/>
        <v>3681.2665871143831</v>
      </c>
      <c r="AS28" s="56">
        <f t="shared" si="33"/>
        <v>3689.2468105019266</v>
      </c>
      <c r="AT28" s="56">
        <f t="shared" si="33"/>
        <v>3698.6299299292732</v>
      </c>
      <c r="AU28" s="56">
        <f t="shared" si="33"/>
        <v>3707.1519429325749</v>
      </c>
      <c r="AV28" s="56">
        <f t="shared" si="33"/>
        <v>3716.8021368396553</v>
      </c>
      <c r="AW28" s="56">
        <f t="shared" si="33"/>
        <v>3725.445000619728</v>
      </c>
      <c r="AX28" s="56">
        <f t="shared" si="33"/>
        <v>3736.8786885189138</v>
      </c>
      <c r="AY28" s="56">
        <f t="shared" si="33"/>
        <v>3745.2290434548304</v>
      </c>
      <c r="AZ28" s="56">
        <f t="shared" si="33"/>
        <v>3756.0606799009047</v>
      </c>
      <c r="BA28" s="56">
        <f t="shared" si="33"/>
        <v>3765.5731381204268</v>
      </c>
      <c r="BB28" s="56">
        <f t="shared" si="33"/>
        <v>3777.198688976614</v>
      </c>
      <c r="BC28" s="56">
        <f t="shared" si="33"/>
        <v>3787.3482687672367</v>
      </c>
      <c r="BD28" s="56">
        <f t="shared" si="33"/>
        <v>3797.666110439603</v>
      </c>
      <c r="BE28" s="56">
        <f t="shared" si="33"/>
        <v>3808.0485708864335</v>
      </c>
      <c r="BF28" s="56">
        <f t="shared" si="33"/>
        <v>3819.9381386759483</v>
      </c>
      <c r="BG28" s="56">
        <f t="shared" si="33"/>
        <v>3830.1338387296773</v>
      </c>
      <c r="BH28" s="56">
        <f t="shared" si="33"/>
        <v>3841.5939484618534</v>
      </c>
      <c r="BI28" s="56">
        <f t="shared" si="33"/>
        <v>3852.7145621210616</v>
      </c>
      <c r="BJ28" s="56">
        <f t="shared" si="33"/>
        <v>3864.8182423150638</v>
      </c>
      <c r="BK28" s="56">
        <f t="shared" si="33"/>
        <v>3876.3986439642372</v>
      </c>
      <c r="BL28" s="56">
        <f t="shared" si="33"/>
        <v>3887.4135192556209</v>
      </c>
      <c r="BM28" s="56">
        <f t="shared" si="33"/>
        <v>3899.102919183058</v>
      </c>
      <c r="BN28" s="56">
        <f t="shared" si="33"/>
        <v>3911.3368896333259</v>
      </c>
      <c r="BO28" s="56">
        <f t="shared" si="33"/>
        <v>3922.7866815423458</v>
      </c>
      <c r="BP28" s="56">
        <f t="shared" ref="BP28:BY28" si="34">BP22*BP$11</f>
        <v>3934.6173720381785</v>
      </c>
      <c r="BQ28" s="56">
        <f t="shared" si="34"/>
        <v>3947.8759548746375</v>
      </c>
      <c r="BR28" s="56">
        <f t="shared" si="34"/>
        <v>3960.1462201580962</v>
      </c>
      <c r="BS28" s="56">
        <f t="shared" si="34"/>
        <v>3972.524565533543</v>
      </c>
      <c r="BT28" s="56">
        <f t="shared" si="34"/>
        <v>3985.9979294717432</v>
      </c>
      <c r="BU28" s="56">
        <f t="shared" si="34"/>
        <v>3998.352607725029</v>
      </c>
      <c r="BV28" s="56">
        <f t="shared" si="34"/>
        <v>3973.3907687067103</v>
      </c>
      <c r="BW28" s="56">
        <f t="shared" si="34"/>
        <v>3948.2517078181722</v>
      </c>
      <c r="BX28" s="56">
        <f t="shared" si="34"/>
        <v>3922.9613958967871</v>
      </c>
      <c r="BY28" s="56">
        <f t="shared" si="34"/>
        <v>3898.476291602698</v>
      </c>
    </row>
    <row r="29" spans="1:81" s="8" customFormat="1" x14ac:dyDescent="0.25">
      <c r="A29" s="45"/>
      <c r="B29" s="45" t="s">
        <v>25</v>
      </c>
      <c r="C29" s="56">
        <f>C23*C$11</f>
        <v>0</v>
      </c>
      <c r="D29" s="56">
        <f t="shared" ref="D29:AI29" si="35">D23*D$11</f>
        <v>0</v>
      </c>
      <c r="E29" s="56">
        <f t="shared" si="35"/>
        <v>0</v>
      </c>
      <c r="F29" s="56">
        <f t="shared" si="35"/>
        <v>0</v>
      </c>
      <c r="G29" s="56">
        <f t="shared" si="35"/>
        <v>35548.516394190527</v>
      </c>
      <c r="H29" s="56">
        <f t="shared" si="35"/>
        <v>36385.618840204785</v>
      </c>
      <c r="I29" s="56">
        <f t="shared" si="35"/>
        <v>37233.588717637802</v>
      </c>
      <c r="J29" s="56">
        <f t="shared" si="35"/>
        <v>37993.605949972276</v>
      </c>
      <c r="K29" s="56">
        <f t="shared" si="35"/>
        <v>38779.296192111928</v>
      </c>
      <c r="L29" s="56">
        <f t="shared" si="35"/>
        <v>39561.72730203798</v>
      </c>
      <c r="M29" s="56">
        <f t="shared" si="35"/>
        <v>40342.568078326112</v>
      </c>
      <c r="N29" s="56">
        <f t="shared" si="35"/>
        <v>41121.168956160996</v>
      </c>
      <c r="O29" s="56">
        <f t="shared" si="35"/>
        <v>41906.215382324357</v>
      </c>
      <c r="P29" s="56">
        <f t="shared" si="35"/>
        <v>42678.746131063708</v>
      </c>
      <c r="Q29" s="56">
        <f t="shared" si="35"/>
        <v>43442.600178482549</v>
      </c>
      <c r="R29" s="56">
        <f t="shared" si="35"/>
        <v>44197.477296081823</v>
      </c>
      <c r="S29" s="56">
        <f t="shared" si="35"/>
        <v>44940.934297669904</v>
      </c>
      <c r="T29" s="56">
        <f t="shared" si="35"/>
        <v>45674.497329673817</v>
      </c>
      <c r="U29" s="56">
        <f t="shared" si="35"/>
        <v>46381.85089732147</v>
      </c>
      <c r="V29" s="56">
        <f t="shared" si="35"/>
        <v>44952.27741858353</v>
      </c>
      <c r="W29" s="56">
        <f t="shared" si="35"/>
        <v>43535.857975863677</v>
      </c>
      <c r="X29" s="56">
        <f t="shared" si="35"/>
        <v>42129.159333673306</v>
      </c>
      <c r="Y29" s="56">
        <f t="shared" si="35"/>
        <v>40734.561949432864</v>
      </c>
      <c r="Z29" s="56">
        <f t="shared" si="35"/>
        <v>39349.160539278833</v>
      </c>
      <c r="AA29" s="56">
        <f t="shared" si="35"/>
        <v>37975.013288530732</v>
      </c>
      <c r="AB29" s="56">
        <f t="shared" si="35"/>
        <v>36613.513233255049</v>
      </c>
      <c r="AC29" s="56">
        <f t="shared" si="35"/>
        <v>35261.261150518454</v>
      </c>
      <c r="AD29" s="56">
        <f t="shared" si="35"/>
        <v>33914.983618953309</v>
      </c>
      <c r="AE29" s="56">
        <f t="shared" si="35"/>
        <v>32576.604111430923</v>
      </c>
      <c r="AF29" s="56">
        <f t="shared" si="35"/>
        <v>32237.614082846954</v>
      </c>
      <c r="AG29" s="56">
        <f t="shared" si="35"/>
        <v>31858.172464927971</v>
      </c>
      <c r="AH29" s="56">
        <f t="shared" si="35"/>
        <v>31485.157153264732</v>
      </c>
      <c r="AI29" s="56">
        <f t="shared" si="35"/>
        <v>31121.066849857303</v>
      </c>
      <c r="AJ29" s="56">
        <f t="shared" ref="AJ29:BO29" si="36">AJ23*AJ$11</f>
        <v>30764.99613884923</v>
      </c>
      <c r="AK29" s="56">
        <f t="shared" si="36"/>
        <v>30413.229454960008</v>
      </c>
      <c r="AL29" s="56">
        <f t="shared" si="36"/>
        <v>30070.859268346292</v>
      </c>
      <c r="AM29" s="56">
        <f t="shared" si="36"/>
        <v>29736.856214263924</v>
      </c>
      <c r="AN29" s="56">
        <f t="shared" si="36"/>
        <v>29407.698426880008</v>
      </c>
      <c r="AO29" s="56">
        <f t="shared" si="36"/>
        <v>29085.27568200016</v>
      </c>
      <c r="AP29" s="56">
        <f t="shared" si="36"/>
        <v>28446.203230641619</v>
      </c>
      <c r="AQ29" s="56">
        <f t="shared" si="36"/>
        <v>27826.554272615307</v>
      </c>
      <c r="AR29" s="56">
        <f t="shared" si="36"/>
        <v>27482.906851822896</v>
      </c>
      <c r="AS29" s="56">
        <f t="shared" si="36"/>
        <v>27148.234064751468</v>
      </c>
      <c r="AT29" s="56">
        <f t="shared" si="36"/>
        <v>26819.841471242733</v>
      </c>
      <c r="AU29" s="56">
        <f t="shared" si="36"/>
        <v>26495.293747009469</v>
      </c>
      <c r="AV29" s="56">
        <f t="shared" si="36"/>
        <v>26176.418294173061</v>
      </c>
      <c r="AW29" s="56">
        <f t="shared" si="36"/>
        <v>25862.884463335908</v>
      </c>
      <c r="AX29" s="56">
        <f t="shared" si="36"/>
        <v>25554.383977501668</v>
      </c>
      <c r="AY29" s="56">
        <f t="shared" si="36"/>
        <v>25250.630862777889</v>
      </c>
      <c r="AZ29" s="56">
        <f t="shared" si="36"/>
        <v>25790.654038973582</v>
      </c>
      <c r="BA29" s="56">
        <f t="shared" si="36"/>
        <v>26344.954764274178</v>
      </c>
      <c r="BB29" s="56">
        <f t="shared" si="36"/>
        <v>26910.829971146337</v>
      </c>
      <c r="BC29" s="56">
        <f t="shared" si="36"/>
        <v>27489.086708884453</v>
      </c>
      <c r="BD29" s="56">
        <f t="shared" si="36"/>
        <v>28081.973399057664</v>
      </c>
      <c r="BE29" s="56">
        <f t="shared" si="36"/>
        <v>28686.6677168352</v>
      </c>
      <c r="BF29" s="56">
        <f t="shared" si="36"/>
        <v>29306.688375797567</v>
      </c>
      <c r="BG29" s="56">
        <f t="shared" si="36"/>
        <v>29939.104015673991</v>
      </c>
      <c r="BH29" s="56">
        <f t="shared" si="36"/>
        <v>30587.015853686411</v>
      </c>
      <c r="BI29" s="56">
        <f t="shared" si="36"/>
        <v>31248.849860945818</v>
      </c>
      <c r="BJ29" s="56">
        <f t="shared" si="36"/>
        <v>31113.375889241437</v>
      </c>
      <c r="BK29" s="56">
        <f t="shared" si="36"/>
        <v>30980.24254678117</v>
      </c>
      <c r="BL29" s="56">
        <f t="shared" si="36"/>
        <v>30847.746510736211</v>
      </c>
      <c r="BM29" s="56">
        <f t="shared" si="36"/>
        <v>30715.642564271246</v>
      </c>
      <c r="BN29" s="56">
        <f t="shared" si="36"/>
        <v>30586.207183006223</v>
      </c>
      <c r="BO29" s="56">
        <f t="shared" si="36"/>
        <v>30457.861304066602</v>
      </c>
      <c r="BP29" s="56">
        <f t="shared" ref="BP29:BY29" si="37">BP23*BP$11</f>
        <v>30330.373327011283</v>
      </c>
      <c r="BQ29" s="56">
        <f t="shared" si="37"/>
        <v>30204.693969867905</v>
      </c>
      <c r="BR29" s="56">
        <f t="shared" si="37"/>
        <v>30080.568748770729</v>
      </c>
      <c r="BS29" s="56">
        <f t="shared" si="37"/>
        <v>29957.777745780226</v>
      </c>
      <c r="BT29" s="56">
        <f t="shared" si="37"/>
        <v>30208.329080816977</v>
      </c>
      <c r="BU29" s="56">
        <f t="shared" si="37"/>
        <v>30461.228817984713</v>
      </c>
      <c r="BV29" s="56">
        <f t="shared" si="37"/>
        <v>30718.566768451721</v>
      </c>
      <c r="BW29" s="56">
        <f t="shared" si="37"/>
        <v>30979.268923930817</v>
      </c>
      <c r="BX29" s="56">
        <f t="shared" si="37"/>
        <v>31245.222471360023</v>
      </c>
      <c r="BY29" s="56">
        <f t="shared" si="37"/>
        <v>31514.389134337704</v>
      </c>
    </row>
    <row r="30" spans="1:81" s="8" customFormat="1" x14ac:dyDescent="0.25">
      <c r="A30" s="45"/>
      <c r="B30" s="8" t="s">
        <v>26</v>
      </c>
      <c r="C30" s="56">
        <f>C24*C$11</f>
        <v>0</v>
      </c>
      <c r="D30" s="56">
        <f t="shared" ref="D30:AI30" si="38">D24*D$11</f>
        <v>0</v>
      </c>
      <c r="E30" s="56">
        <f t="shared" si="38"/>
        <v>0</v>
      </c>
      <c r="F30" s="56">
        <f t="shared" si="38"/>
        <v>0</v>
      </c>
      <c r="G30" s="56">
        <f t="shared" si="38"/>
        <v>22041.740633537789</v>
      </c>
      <c r="H30" s="56">
        <f t="shared" si="38"/>
        <v>22134.952274756157</v>
      </c>
      <c r="I30" s="56">
        <f t="shared" si="38"/>
        <v>22251.633914649257</v>
      </c>
      <c r="J30" s="56">
        <f t="shared" si="38"/>
        <v>22335.323336355439</v>
      </c>
      <c r="K30" s="56">
        <f t="shared" si="38"/>
        <v>22448.702744345541</v>
      </c>
      <c r="L30" s="56">
        <f t="shared" si="38"/>
        <v>22715.039644879089</v>
      </c>
      <c r="M30" s="56">
        <f t="shared" si="38"/>
        <v>22984.586784576004</v>
      </c>
      <c r="N30" s="56">
        <f t="shared" si="38"/>
        <v>23249.707157691599</v>
      </c>
      <c r="O30" s="56">
        <f t="shared" si="38"/>
        <v>23527.835372382156</v>
      </c>
      <c r="P30" s="56">
        <f t="shared" si="38"/>
        <v>23796.385647630847</v>
      </c>
      <c r="Q30" s="56">
        <f t="shared" si="38"/>
        <v>24063.407011622701</v>
      </c>
      <c r="R30" s="56">
        <f t="shared" si="38"/>
        <v>24328.333453481042</v>
      </c>
      <c r="S30" s="56">
        <f t="shared" si="38"/>
        <v>24589.697221384977</v>
      </c>
      <c r="T30" s="56">
        <f t="shared" si="38"/>
        <v>24847.869832962813</v>
      </c>
      <c r="U30" s="56">
        <f t="shared" si="38"/>
        <v>25094.798535834172</v>
      </c>
      <c r="V30" s="56">
        <f t="shared" si="38"/>
        <v>24314.651648036288</v>
      </c>
      <c r="W30" s="56">
        <f t="shared" si="38"/>
        <v>23541.714179821389</v>
      </c>
      <c r="X30" s="56">
        <f t="shared" si="38"/>
        <v>22774.225841087689</v>
      </c>
      <c r="Y30" s="56">
        <f t="shared" si="38"/>
        <v>22013.21602374328</v>
      </c>
      <c r="Z30" s="56">
        <f t="shared" si="38"/>
        <v>21260.035959045919</v>
      </c>
      <c r="AA30" s="56">
        <f t="shared" si="38"/>
        <v>20512.43228678883</v>
      </c>
      <c r="AB30" s="56">
        <f t="shared" si="38"/>
        <v>19771.09440716371</v>
      </c>
      <c r="AC30" s="56">
        <f t="shared" si="38"/>
        <v>19034.421346792624</v>
      </c>
      <c r="AD30" s="56">
        <f t="shared" si="38"/>
        <v>18302.874610672417</v>
      </c>
      <c r="AE30" s="56">
        <f t="shared" si="38"/>
        <v>17575.110421888461</v>
      </c>
      <c r="AF30" s="56">
        <f t="shared" si="38"/>
        <v>17416.77444283996</v>
      </c>
      <c r="AG30" s="56">
        <f t="shared" si="38"/>
        <v>17235.177157448146</v>
      </c>
      <c r="AH30" s="56">
        <f t="shared" si="38"/>
        <v>17059.197187395759</v>
      </c>
      <c r="AI30" s="56">
        <f t="shared" si="38"/>
        <v>16884.856490709019</v>
      </c>
      <c r="AJ30" s="56">
        <f t="shared" ref="AJ30:BO30" si="39">AJ24*AJ$11</f>
        <v>16716.563208253137</v>
      </c>
      <c r="AK30" s="56">
        <f t="shared" si="39"/>
        <v>16549.219571761045</v>
      </c>
      <c r="AL30" s="56">
        <f t="shared" si="39"/>
        <v>16388.184828338792</v>
      </c>
      <c r="AM30" s="56">
        <f t="shared" si="39"/>
        <v>16229.912169496336</v>
      </c>
      <c r="AN30" s="56">
        <f t="shared" si="39"/>
        <v>16075.410240776548</v>
      </c>
      <c r="AO30" s="56">
        <f t="shared" si="39"/>
        <v>15924.057432265517</v>
      </c>
      <c r="AP30" s="56">
        <f t="shared" si="39"/>
        <v>15619.763565166249</v>
      </c>
      <c r="AQ30" s="56">
        <f t="shared" si="39"/>
        <v>15324.572983773394</v>
      </c>
      <c r="AR30" s="56">
        <f t="shared" si="39"/>
        <v>15163.282470214523</v>
      </c>
      <c r="AS30" s="56">
        <f t="shared" si="39"/>
        <v>15005.965375235503</v>
      </c>
      <c r="AT30" s="56">
        <f t="shared" si="39"/>
        <v>14852.404006059343</v>
      </c>
      <c r="AU30" s="56">
        <f t="shared" si="39"/>
        <v>14700.251713821563</v>
      </c>
      <c r="AV30" s="56">
        <f t="shared" si="39"/>
        <v>14551.419691714831</v>
      </c>
      <c r="AW30" s="56">
        <f t="shared" si="39"/>
        <v>14404.643101893438</v>
      </c>
      <c r="AX30" s="56">
        <f t="shared" si="39"/>
        <v>14261.739138122437</v>
      </c>
      <c r="AY30" s="56">
        <f t="shared" si="39"/>
        <v>14119.529407452957</v>
      </c>
      <c r="AZ30" s="56">
        <f t="shared" si="39"/>
        <v>14385.645368719988</v>
      </c>
      <c r="BA30" s="56">
        <f t="shared" si="39"/>
        <v>14657.966081580111</v>
      </c>
      <c r="BB30" s="56">
        <f t="shared" si="39"/>
        <v>14936.964102686346</v>
      </c>
      <c r="BC30" s="56">
        <f t="shared" si="39"/>
        <v>15221.171072569025</v>
      </c>
      <c r="BD30" s="56">
        <f t="shared" si="39"/>
        <v>15512.522687422315</v>
      </c>
      <c r="BE30" s="56">
        <f t="shared" si="39"/>
        <v>15809.603800125647</v>
      </c>
      <c r="BF30" s="56">
        <f t="shared" si="39"/>
        <v>16114.858479319142</v>
      </c>
      <c r="BG30" s="56">
        <f t="shared" si="39"/>
        <v>16425.215813292652</v>
      </c>
      <c r="BH30" s="56">
        <f t="shared" si="39"/>
        <v>16743.703034251939</v>
      </c>
      <c r="BI30" s="56">
        <f t="shared" si="39"/>
        <v>17068.73064917533</v>
      </c>
      <c r="BJ30" s="56">
        <f t="shared" si="39"/>
        <v>17009.642221420352</v>
      </c>
      <c r="BK30" s="56">
        <f t="shared" si="39"/>
        <v>16951.41207682616</v>
      </c>
      <c r="BL30" s="56">
        <f t="shared" si="39"/>
        <v>16893.196657690929</v>
      </c>
      <c r="BM30" s="56">
        <f t="shared" si="39"/>
        <v>16835.51951527928</v>
      </c>
      <c r="BN30" s="56">
        <f t="shared" si="39"/>
        <v>16779.411567758652</v>
      </c>
      <c r="BO30" s="56">
        <f t="shared" si="39"/>
        <v>16723.423313582556</v>
      </c>
      <c r="BP30" s="56">
        <f t="shared" ref="BP30:BY30" si="40">BP24*BP$11</f>
        <v>16668.046066480634</v>
      </c>
      <c r="BQ30" s="56">
        <f t="shared" si="40"/>
        <v>16614.280376373223</v>
      </c>
      <c r="BR30" s="56">
        <f t="shared" si="40"/>
        <v>16560.75285950434</v>
      </c>
      <c r="BS30" s="56">
        <f t="shared" si="40"/>
        <v>16507.924917095188</v>
      </c>
      <c r="BT30" s="56">
        <f t="shared" si="40"/>
        <v>16635.765736360529</v>
      </c>
      <c r="BU30" s="56">
        <f t="shared" si="40"/>
        <v>16764.160408342825</v>
      </c>
      <c r="BV30" s="56">
        <f t="shared" si="40"/>
        <v>16875.38122861259</v>
      </c>
      <c r="BW30" s="56">
        <f t="shared" si="40"/>
        <v>16988.133226906401</v>
      </c>
      <c r="BX30" s="56">
        <f t="shared" si="40"/>
        <v>17103.340232889499</v>
      </c>
      <c r="BY30" s="56">
        <f t="shared" si="40"/>
        <v>17220.514031864954</v>
      </c>
    </row>
    <row r="31" spans="1:81" s="8" customFormat="1" x14ac:dyDescent="0.25"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</row>
    <row r="32" spans="1:81" s="8" customFormat="1" x14ac:dyDescent="0.2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</row>
    <row r="33" spans="1:77" s="8" customFormat="1" x14ac:dyDescent="0.25"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</row>
    <row r="34" spans="1:77" s="8" customFormat="1" ht="15.75" x14ac:dyDescent="0.25">
      <c r="A34" s="43"/>
      <c r="B34" s="57" t="s">
        <v>28</v>
      </c>
      <c r="C34" s="58">
        <v>-1300000</v>
      </c>
      <c r="D34" s="44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</row>
    <row r="35" spans="1:77" s="8" customFormat="1" x14ac:dyDescent="0.25">
      <c r="A35" s="10"/>
      <c r="B35" s="15"/>
      <c r="C35" s="36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</row>
    <row r="36" spans="1:77" s="8" customFormat="1" ht="15.75" thickBot="1" x14ac:dyDescent="0.3">
      <c r="A36" s="10"/>
      <c r="B36" s="14"/>
      <c r="C36" s="25"/>
      <c r="D36" s="25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</row>
    <row r="37" spans="1:77" s="8" customFormat="1" ht="15.75" x14ac:dyDescent="0.25">
      <c r="A37" s="13"/>
      <c r="B37" s="27"/>
      <c r="C37" s="28" t="s">
        <v>29</v>
      </c>
      <c r="D37" s="29" t="s">
        <v>30</v>
      </c>
      <c r="E37" s="23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</row>
    <row r="38" spans="1:77" s="8" customFormat="1" ht="15.75" x14ac:dyDescent="0.25">
      <c r="A38" s="13"/>
      <c r="B38" s="30" t="s">
        <v>31</v>
      </c>
      <c r="C38" s="31">
        <f>SUM(C27:BY27)</f>
        <v>834560.02490760991</v>
      </c>
      <c r="D38" s="32">
        <f>C38+C$34</f>
        <v>-465439.97509239009</v>
      </c>
      <c r="E38" s="24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</row>
    <row r="39" spans="1:77" s="8" customFormat="1" ht="15.75" x14ac:dyDescent="0.25">
      <c r="A39" s="13"/>
      <c r="B39" s="30" t="s">
        <v>32</v>
      </c>
      <c r="C39" s="31">
        <f>SUM(C28:BY28)</f>
        <v>320212.69364275248</v>
      </c>
      <c r="D39" s="32">
        <f>C39+C$34</f>
        <v>-979787.30635724752</v>
      </c>
      <c r="E39" s="24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</row>
    <row r="40" spans="1:77" s="8" customFormat="1" ht="15.75" x14ac:dyDescent="0.25">
      <c r="A40" s="13"/>
      <c r="B40" s="30" t="s">
        <v>33</v>
      </c>
      <c r="C40" s="31">
        <f>SUM(C29:BY29)</f>
        <v>2351262.4012265396</v>
      </c>
      <c r="D40" s="32">
        <f>C40+C$34</f>
        <v>1051262.4012265396</v>
      </c>
      <c r="E40" s="24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</row>
    <row r="41" spans="1:77" s="8" customFormat="1" ht="16.5" thickBot="1" x14ac:dyDescent="0.3">
      <c r="A41" s="26"/>
      <c r="B41" s="33" t="s">
        <v>34</v>
      </c>
      <c r="C41" s="34">
        <f>SUM(C30:BY30)</f>
        <v>1299999.9999999993</v>
      </c>
      <c r="D41" s="35">
        <f>C41+C$34</f>
        <v>0</v>
      </c>
      <c r="E41" s="24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</row>
    <row r="44" spans="1:77" ht="15.75" thickBot="1" x14ac:dyDescent="0.3">
      <c r="G44" s="5"/>
    </row>
    <row r="45" spans="1:77" ht="15.75" x14ac:dyDescent="0.25">
      <c r="B45" s="37" t="s">
        <v>36</v>
      </c>
      <c r="C45" s="77">
        <v>0.482404395470379</v>
      </c>
      <c r="E45" s="5"/>
    </row>
    <row r="46" spans="1:77" ht="16.5" thickBot="1" x14ac:dyDescent="0.3">
      <c r="B46" s="38" t="s">
        <v>40</v>
      </c>
      <c r="C46" s="76">
        <f>-D39/(D40-D39)</f>
        <v>0.48240439547037933</v>
      </c>
    </row>
    <row r="47" spans="1:77" x14ac:dyDescent="0.25">
      <c r="C47" s="19"/>
    </row>
    <row r="51" spans="2:3" x14ac:dyDescent="0.25">
      <c r="B51" s="19"/>
      <c r="C51" s="20"/>
    </row>
    <row r="53" spans="2:3" x14ac:dyDescent="0.25">
      <c r="C53" s="18"/>
    </row>
  </sheetData>
  <pageMargins left="0.7" right="0.7" top="0.75" bottom="0.75" header="0.3" footer="0.3"/>
  <drawing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2F799-9052-432D-95A2-032C17EE70AD}">
  <dimension ref="A1:O88"/>
  <sheetViews>
    <sheetView topLeftCell="A6" zoomScale="80" zoomScaleNormal="80" workbookViewId="0">
      <pane xSplit="1" ySplit="1" topLeftCell="B7" activePane="bottomRight" state="frozen"/>
      <selection pane="topRight" activeCell="B6" sqref="B6"/>
      <selection pane="bottomLeft" activeCell="A7" sqref="A7"/>
      <selection pane="bottomRight" activeCell="H11" sqref="H11:J11"/>
    </sheetView>
  </sheetViews>
  <sheetFormatPr baseColWidth="10" defaultColWidth="11.42578125" defaultRowHeight="15" x14ac:dyDescent="0.25"/>
  <cols>
    <col min="1" max="1" width="13.28515625" style="5" customWidth="1"/>
    <col min="2" max="2" width="13.85546875" customWidth="1"/>
    <col min="3" max="4" width="13.140625" customWidth="1"/>
    <col min="5" max="5" width="14.28515625" customWidth="1"/>
    <col min="6" max="6" width="14" customWidth="1"/>
    <col min="7" max="7" width="2.7109375" customWidth="1"/>
  </cols>
  <sheetData>
    <row r="1" spans="1:15" x14ac:dyDescent="0.25">
      <c r="A1" s="6" t="s">
        <v>41</v>
      </c>
    </row>
    <row r="2" spans="1:15" x14ac:dyDescent="0.25">
      <c r="A2" s="5" t="s">
        <v>42</v>
      </c>
    </row>
    <row r="3" spans="1:15" x14ac:dyDescent="0.25">
      <c r="A3" s="5" t="s">
        <v>43</v>
      </c>
    </row>
    <row r="5" spans="1:15" ht="34.5" customHeight="1" x14ac:dyDescent="0.25">
      <c r="A5" s="5" t="s">
        <v>4</v>
      </c>
      <c r="B5" s="80" t="s">
        <v>44</v>
      </c>
      <c r="C5" s="80"/>
      <c r="D5" s="80"/>
      <c r="E5" s="80"/>
      <c r="F5" s="80"/>
      <c r="H5" s="81" t="s">
        <v>45</v>
      </c>
      <c r="I5" s="81"/>
    </row>
    <row r="6" spans="1:15" ht="75" x14ac:dyDescent="0.25"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3"/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1" t="s">
        <v>58</v>
      </c>
    </row>
    <row r="7" spans="1:15" x14ac:dyDescent="0.25">
      <c r="A7">
        <v>2022</v>
      </c>
      <c r="B7" s="2">
        <v>614</v>
      </c>
      <c r="C7" s="2">
        <v>766</v>
      </c>
      <c r="D7" s="2">
        <v>1319</v>
      </c>
      <c r="E7" s="2">
        <v>1246</v>
      </c>
      <c r="F7" s="2">
        <v>614</v>
      </c>
      <c r="H7" s="2">
        <v>461</v>
      </c>
      <c r="I7" s="4">
        <v>1200</v>
      </c>
      <c r="J7" s="5">
        <f>H7/B7</f>
        <v>0.750814332247557</v>
      </c>
      <c r="K7" s="5">
        <f>I7/B7</f>
        <v>1.9543973941368078</v>
      </c>
      <c r="L7" s="17">
        <f>(B8-B7)/B7</f>
        <v>-8.1433224755700327E-3</v>
      </c>
      <c r="M7" s="17">
        <f>(H8-H7)/H7</f>
        <v>-8.6767895878524948E-3</v>
      </c>
      <c r="N7" s="5">
        <f>(I8-I7)/I7</f>
        <v>9.2499999999999999E-2</v>
      </c>
      <c r="O7" s="16">
        <f>L7-M7</f>
        <v>5.3346711228246212E-4</v>
      </c>
    </row>
    <row r="8" spans="1:15" x14ac:dyDescent="0.25">
      <c r="A8">
        <v>2023</v>
      </c>
      <c r="B8" s="2">
        <v>609</v>
      </c>
      <c r="C8" s="2">
        <v>931</v>
      </c>
      <c r="D8" s="2">
        <v>1416</v>
      </c>
      <c r="E8" s="2">
        <v>1336</v>
      </c>
      <c r="F8" s="2">
        <v>609</v>
      </c>
      <c r="H8" s="2">
        <v>457</v>
      </c>
      <c r="I8" s="2">
        <v>1311</v>
      </c>
      <c r="J8" s="5">
        <f t="shared" ref="J8:J71" si="0">H8/B8</f>
        <v>0.75041050903119866</v>
      </c>
      <c r="K8" s="5">
        <f t="shared" ref="K8:K71" si="1">I8/B8</f>
        <v>2.1527093596059115</v>
      </c>
      <c r="L8" s="17">
        <f t="shared" ref="L8:L71" si="2">(B9-B8)/B8</f>
        <v>-3.2840722495894909E-3</v>
      </c>
      <c r="M8" s="17">
        <f t="shared" ref="M8:M71" si="3">(H9-H8)/H8</f>
        <v>-4.3763676148796497E-3</v>
      </c>
      <c r="N8" s="5">
        <f t="shared" ref="N8:N71" si="4">(I9-I8)/I8</f>
        <v>9.3058733790999243E-2</v>
      </c>
      <c r="O8" s="16">
        <f t="shared" ref="O8:O71" si="5">L8-M8</f>
        <v>1.0922953652901589E-3</v>
      </c>
    </row>
    <row r="9" spans="1:15" x14ac:dyDescent="0.25">
      <c r="A9">
        <v>2024</v>
      </c>
      <c r="B9" s="2">
        <v>607</v>
      </c>
      <c r="C9" s="2">
        <v>1095</v>
      </c>
      <c r="D9" s="2">
        <v>1531</v>
      </c>
      <c r="E9" s="2">
        <v>1442</v>
      </c>
      <c r="F9" s="2">
        <v>607</v>
      </c>
      <c r="H9" s="2">
        <v>455</v>
      </c>
      <c r="I9" s="2">
        <v>1433</v>
      </c>
      <c r="J9" s="5">
        <f t="shared" si="0"/>
        <v>0.74958813838550242</v>
      </c>
      <c r="K9" s="5">
        <f t="shared" si="1"/>
        <v>2.3607907742998351</v>
      </c>
      <c r="L9" s="17">
        <f t="shared" si="2"/>
        <v>-3.2948929159802307E-3</v>
      </c>
      <c r="M9" s="17">
        <f t="shared" si="3"/>
        <v>-2.1978021978021978E-3</v>
      </c>
      <c r="N9" s="5">
        <f t="shared" si="4"/>
        <v>9.2812281926029305E-2</v>
      </c>
      <c r="O9" s="16">
        <f t="shared" si="5"/>
        <v>-1.0970907181780329E-3</v>
      </c>
    </row>
    <row r="10" spans="1:15" x14ac:dyDescent="0.25">
      <c r="A10">
        <v>2025</v>
      </c>
      <c r="B10" s="2">
        <v>605</v>
      </c>
      <c r="C10" s="2">
        <v>1260</v>
      </c>
      <c r="D10" s="2">
        <v>1664</v>
      </c>
      <c r="E10" s="2">
        <v>1566</v>
      </c>
      <c r="F10" s="2">
        <v>605</v>
      </c>
      <c r="H10" s="2">
        <v>454</v>
      </c>
      <c r="I10" s="4">
        <v>1566</v>
      </c>
      <c r="J10" s="5">
        <f t="shared" si="0"/>
        <v>0.75041322314049586</v>
      </c>
      <c r="K10" s="5">
        <f t="shared" si="1"/>
        <v>2.5884297520661157</v>
      </c>
      <c r="L10" s="17">
        <f t="shared" si="2"/>
        <v>1.652892561983471E-3</v>
      </c>
      <c r="M10" s="17">
        <f t="shared" si="3"/>
        <v>2.2026431718061676E-3</v>
      </c>
      <c r="N10" s="5">
        <f t="shared" si="4"/>
        <v>9.2592592592592587E-2</v>
      </c>
      <c r="O10" s="16">
        <f t="shared" si="5"/>
        <v>-5.4975060982269657E-4</v>
      </c>
    </row>
    <row r="11" spans="1:15" x14ac:dyDescent="0.25">
      <c r="A11">
        <v>2026</v>
      </c>
      <c r="B11" s="2">
        <v>606</v>
      </c>
      <c r="C11" s="2">
        <v>1424</v>
      </c>
      <c r="D11" s="2">
        <v>1818</v>
      </c>
      <c r="E11" s="2">
        <v>1712</v>
      </c>
      <c r="F11" s="2">
        <v>606</v>
      </c>
      <c r="H11" s="2">
        <v>455</v>
      </c>
      <c r="I11" s="2">
        <v>1711</v>
      </c>
      <c r="J11" s="5">
        <f t="shared" si="0"/>
        <v>0.75082508250825086</v>
      </c>
      <c r="K11" s="5">
        <f t="shared" si="1"/>
        <v>2.8234323432343236</v>
      </c>
      <c r="L11" s="17">
        <f t="shared" si="2"/>
        <v>0</v>
      </c>
      <c r="M11" s="17">
        <f t="shared" si="3"/>
        <v>0</v>
      </c>
      <c r="N11" s="5">
        <f t="shared" si="4"/>
        <v>9.2928112215078906E-2</v>
      </c>
      <c r="O11" s="16">
        <f t="shared" si="5"/>
        <v>0</v>
      </c>
    </row>
    <row r="12" spans="1:15" x14ac:dyDescent="0.25">
      <c r="A12">
        <v>2027</v>
      </c>
      <c r="B12" s="2">
        <v>606</v>
      </c>
      <c r="C12" s="2">
        <v>1589</v>
      </c>
      <c r="D12" s="2">
        <v>1994</v>
      </c>
      <c r="E12" s="2">
        <v>1877</v>
      </c>
      <c r="F12" s="2">
        <v>606</v>
      </c>
      <c r="H12" s="2">
        <v>455</v>
      </c>
      <c r="I12" s="2">
        <v>1870</v>
      </c>
      <c r="J12" s="5">
        <f t="shared" si="0"/>
        <v>0.75082508250825086</v>
      </c>
      <c r="K12" s="5">
        <f t="shared" si="1"/>
        <v>3.0858085808580857</v>
      </c>
      <c r="L12" s="17">
        <f t="shared" si="2"/>
        <v>0</v>
      </c>
      <c r="M12" s="17">
        <f t="shared" si="3"/>
        <v>0</v>
      </c>
      <c r="N12" s="5">
        <f t="shared" si="4"/>
        <v>9.3048128342245989E-2</v>
      </c>
      <c r="O12" s="16">
        <f t="shared" si="5"/>
        <v>0</v>
      </c>
    </row>
    <row r="13" spans="1:15" x14ac:dyDescent="0.25">
      <c r="A13">
        <v>2028</v>
      </c>
      <c r="B13" s="2">
        <v>606</v>
      </c>
      <c r="C13" s="2">
        <v>1754</v>
      </c>
      <c r="D13" s="2">
        <v>2083</v>
      </c>
      <c r="E13" s="2">
        <v>2068</v>
      </c>
      <c r="F13" s="2">
        <v>606</v>
      </c>
      <c r="H13" s="2">
        <v>455</v>
      </c>
      <c r="I13" s="2">
        <v>2044</v>
      </c>
      <c r="J13" s="5">
        <f t="shared" si="0"/>
        <v>0.75082508250825086</v>
      </c>
      <c r="K13" s="5">
        <f t="shared" si="1"/>
        <v>3.3729372937293731</v>
      </c>
      <c r="L13" s="17">
        <f t="shared" si="2"/>
        <v>0</v>
      </c>
      <c r="M13" s="17">
        <f t="shared" si="3"/>
        <v>0</v>
      </c>
      <c r="N13" s="5">
        <f t="shared" si="4"/>
        <v>9.2465753424657529E-2</v>
      </c>
      <c r="O13" s="16">
        <f t="shared" si="5"/>
        <v>0</v>
      </c>
    </row>
    <row r="14" spans="1:15" x14ac:dyDescent="0.25">
      <c r="A14">
        <v>2029</v>
      </c>
      <c r="B14" s="2">
        <v>606</v>
      </c>
      <c r="C14" s="2">
        <v>1918</v>
      </c>
      <c r="D14" s="2">
        <v>2083</v>
      </c>
      <c r="E14" s="2">
        <v>2083</v>
      </c>
      <c r="F14" s="2">
        <v>606</v>
      </c>
      <c r="H14" s="2">
        <v>455</v>
      </c>
      <c r="I14" s="2">
        <v>2233</v>
      </c>
      <c r="J14" s="5">
        <f t="shared" si="0"/>
        <v>0.75082508250825086</v>
      </c>
      <c r="K14" s="5">
        <f t="shared" si="1"/>
        <v>3.6848184818481848</v>
      </c>
      <c r="L14" s="17">
        <f t="shared" si="2"/>
        <v>0</v>
      </c>
      <c r="M14" s="17">
        <f t="shared" si="3"/>
        <v>0</v>
      </c>
      <c r="N14" s="5">
        <f t="shared" si="4"/>
        <v>9.3148231079265564E-2</v>
      </c>
      <c r="O14" s="16">
        <f t="shared" si="5"/>
        <v>0</v>
      </c>
    </row>
    <row r="15" spans="1:15" x14ac:dyDescent="0.25">
      <c r="A15">
        <v>2030</v>
      </c>
      <c r="B15" s="2">
        <v>606</v>
      </c>
      <c r="C15" s="2">
        <v>2083</v>
      </c>
      <c r="D15" s="2">
        <v>2083</v>
      </c>
      <c r="E15" s="2">
        <v>2083</v>
      </c>
      <c r="F15" s="2">
        <v>606</v>
      </c>
      <c r="H15" s="2">
        <v>455</v>
      </c>
      <c r="I15" s="4">
        <v>2441</v>
      </c>
      <c r="J15" s="5">
        <f t="shared" si="0"/>
        <v>0.75082508250825086</v>
      </c>
      <c r="K15" s="5">
        <f t="shared" si="1"/>
        <v>4.0280528052805282</v>
      </c>
      <c r="L15" s="17">
        <f t="shared" si="2"/>
        <v>7.9207920792079209E-2</v>
      </c>
      <c r="M15" s="17">
        <f t="shared" si="3"/>
        <v>3.9560439560439559E-2</v>
      </c>
      <c r="N15" s="5">
        <f t="shared" si="4"/>
        <v>9.2994674313805814E-2</v>
      </c>
      <c r="O15" s="16">
        <f t="shared" si="5"/>
        <v>3.964748123163965E-2</v>
      </c>
    </row>
    <row r="16" spans="1:15" x14ac:dyDescent="0.25">
      <c r="A16">
        <v>2031</v>
      </c>
      <c r="B16" s="2">
        <v>654</v>
      </c>
      <c r="C16" s="2">
        <v>2083</v>
      </c>
      <c r="D16" s="2">
        <v>2083</v>
      </c>
      <c r="E16" s="2">
        <v>2083</v>
      </c>
      <c r="F16" s="2">
        <v>654</v>
      </c>
      <c r="H16" s="2">
        <v>473</v>
      </c>
      <c r="I16" s="2">
        <v>2668</v>
      </c>
      <c r="J16" s="5">
        <f t="shared" si="0"/>
        <v>0.72324159021406731</v>
      </c>
      <c r="K16" s="5">
        <f t="shared" si="1"/>
        <v>4.0795107033639146</v>
      </c>
      <c r="L16" s="17">
        <f t="shared" si="2"/>
        <v>7.9510703363914373E-2</v>
      </c>
      <c r="M16" s="17">
        <f t="shared" si="3"/>
        <v>4.0169133192389003E-2</v>
      </c>
      <c r="N16" s="5">
        <f t="shared" si="4"/>
        <v>9.2953523238380811E-2</v>
      </c>
      <c r="O16" s="16">
        <f t="shared" si="5"/>
        <v>3.934157017152537E-2</v>
      </c>
    </row>
    <row r="17" spans="1:15" x14ac:dyDescent="0.25">
      <c r="A17">
        <v>2032</v>
      </c>
      <c r="B17" s="2">
        <v>706</v>
      </c>
      <c r="C17" s="2">
        <v>2083</v>
      </c>
      <c r="D17" s="2">
        <v>2083</v>
      </c>
      <c r="E17" s="2">
        <v>2083</v>
      </c>
      <c r="F17" s="2">
        <v>706</v>
      </c>
      <c r="H17" s="2">
        <v>492</v>
      </c>
      <c r="I17" s="2">
        <v>2916</v>
      </c>
      <c r="J17" s="5">
        <f t="shared" si="0"/>
        <v>0.69688385269121811</v>
      </c>
      <c r="K17" s="5">
        <f t="shared" si="1"/>
        <v>4.1303116147308785</v>
      </c>
      <c r="L17" s="17">
        <f t="shared" si="2"/>
        <v>7.9320113314447591E-2</v>
      </c>
      <c r="M17" s="17">
        <f t="shared" si="3"/>
        <v>3.8617886178861791E-2</v>
      </c>
      <c r="N17" s="5">
        <f t="shared" si="4"/>
        <v>9.2935528120713304E-2</v>
      </c>
      <c r="O17" s="16">
        <f t="shared" si="5"/>
        <v>4.07022271355858E-2</v>
      </c>
    </row>
    <row r="18" spans="1:15" x14ac:dyDescent="0.25">
      <c r="A18">
        <v>2033</v>
      </c>
      <c r="B18" s="2">
        <v>762</v>
      </c>
      <c r="C18" s="2">
        <v>2083</v>
      </c>
      <c r="D18" s="2">
        <v>2083</v>
      </c>
      <c r="E18" s="2">
        <v>2083</v>
      </c>
      <c r="F18" s="2">
        <v>762</v>
      </c>
      <c r="H18" s="2">
        <v>511</v>
      </c>
      <c r="I18" s="2">
        <v>3187</v>
      </c>
      <c r="J18" s="5">
        <f t="shared" si="0"/>
        <v>0.67060367454068237</v>
      </c>
      <c r="K18" s="5">
        <f t="shared" si="1"/>
        <v>4.1824146981627299</v>
      </c>
      <c r="L18" s="17">
        <f t="shared" si="2"/>
        <v>8.0052493438320216E-2</v>
      </c>
      <c r="M18" s="17">
        <f t="shared" si="3"/>
        <v>4.1095890410958902E-2</v>
      </c>
      <c r="N18" s="5">
        <f t="shared" si="4"/>
        <v>9.3191088798242866E-2</v>
      </c>
      <c r="O18" s="16">
        <f t="shared" si="5"/>
        <v>3.8956603027361314E-2</v>
      </c>
    </row>
    <row r="19" spans="1:15" x14ac:dyDescent="0.25">
      <c r="A19">
        <v>2034</v>
      </c>
      <c r="B19" s="2">
        <v>823</v>
      </c>
      <c r="C19" s="2">
        <v>2083</v>
      </c>
      <c r="D19" s="2">
        <v>2083</v>
      </c>
      <c r="E19" s="2">
        <v>2083</v>
      </c>
      <c r="F19" s="2">
        <v>823</v>
      </c>
      <c r="H19" s="2">
        <v>532</v>
      </c>
      <c r="I19" s="2">
        <v>3484</v>
      </c>
      <c r="J19" s="5">
        <f t="shared" si="0"/>
        <v>0.64641555285540708</v>
      </c>
      <c r="K19" s="5">
        <f t="shared" si="1"/>
        <v>4.233292831105711</v>
      </c>
      <c r="L19" s="17">
        <f t="shared" si="2"/>
        <v>7.8979343863912518E-2</v>
      </c>
      <c r="M19" s="17">
        <f t="shared" si="3"/>
        <v>3.9473684210526314E-2</v>
      </c>
      <c r="N19" s="5">
        <f t="shared" si="4"/>
        <v>9.2996555683122845E-2</v>
      </c>
      <c r="O19" s="16">
        <f t="shared" si="5"/>
        <v>3.9505659653386205E-2</v>
      </c>
    </row>
    <row r="20" spans="1:15" x14ac:dyDescent="0.25">
      <c r="A20">
        <v>2035</v>
      </c>
      <c r="B20" s="2">
        <v>888</v>
      </c>
      <c r="C20" s="2">
        <v>2083</v>
      </c>
      <c r="D20" s="2">
        <v>2083</v>
      </c>
      <c r="E20" s="2">
        <v>2083</v>
      </c>
      <c r="F20" s="2">
        <v>888</v>
      </c>
      <c r="H20" s="2">
        <v>553</v>
      </c>
      <c r="I20" s="2">
        <v>3808</v>
      </c>
      <c r="J20" s="5">
        <f t="shared" si="0"/>
        <v>0.62274774774774777</v>
      </c>
      <c r="K20" s="5">
        <f t="shared" si="1"/>
        <v>4.288288288288288</v>
      </c>
      <c r="L20" s="17">
        <f t="shared" si="2"/>
        <v>7.8828828828828829E-2</v>
      </c>
      <c r="M20" s="17">
        <f t="shared" si="3"/>
        <v>3.9783001808318265E-2</v>
      </c>
      <c r="N20" s="5">
        <f t="shared" si="4"/>
        <v>9.2962184873949583E-2</v>
      </c>
      <c r="O20" s="16">
        <f t="shared" si="5"/>
        <v>3.9045827020510564E-2</v>
      </c>
    </row>
    <row r="21" spans="1:15" x14ac:dyDescent="0.25">
      <c r="A21">
        <v>2036</v>
      </c>
      <c r="B21" s="2">
        <v>958</v>
      </c>
      <c r="C21" s="2">
        <v>2083</v>
      </c>
      <c r="D21" s="2">
        <v>2083</v>
      </c>
      <c r="E21" s="2">
        <v>2083</v>
      </c>
      <c r="F21" s="2">
        <v>958</v>
      </c>
      <c r="H21" s="2">
        <v>575</v>
      </c>
      <c r="I21" s="2">
        <v>4162</v>
      </c>
      <c r="J21" s="5">
        <f t="shared" si="0"/>
        <v>0.60020876826722336</v>
      </c>
      <c r="K21" s="5">
        <f t="shared" si="1"/>
        <v>4.3444676409185803</v>
      </c>
      <c r="L21" s="17">
        <f t="shared" si="2"/>
        <v>7.9331941544885182E-2</v>
      </c>
      <c r="M21" s="17">
        <f t="shared" si="3"/>
        <v>0.04</v>
      </c>
      <c r="N21" s="5">
        <f t="shared" si="4"/>
        <v>9.2984142239308024E-2</v>
      </c>
      <c r="O21" s="16">
        <f t="shared" si="5"/>
        <v>3.9331941544885181E-2</v>
      </c>
    </row>
    <row r="22" spans="1:15" x14ac:dyDescent="0.25">
      <c r="A22">
        <v>2037</v>
      </c>
      <c r="B22" s="2">
        <v>1034</v>
      </c>
      <c r="C22" s="2">
        <v>2083</v>
      </c>
      <c r="D22" s="2">
        <v>2083</v>
      </c>
      <c r="E22" s="2">
        <v>2083</v>
      </c>
      <c r="F22" s="2">
        <v>1034</v>
      </c>
      <c r="H22" s="2">
        <v>598</v>
      </c>
      <c r="I22" s="2">
        <v>4549</v>
      </c>
      <c r="J22" s="5">
        <f t="shared" si="0"/>
        <v>0.57833655705996134</v>
      </c>
      <c r="K22" s="5">
        <f t="shared" si="1"/>
        <v>4.3994197292069632</v>
      </c>
      <c r="L22" s="17">
        <f t="shared" si="2"/>
        <v>7.9303675048355893E-2</v>
      </c>
      <c r="M22" s="17">
        <f t="shared" si="3"/>
        <v>4.0133779264214048E-2</v>
      </c>
      <c r="N22" s="5">
        <f t="shared" si="4"/>
        <v>9.2987469773576609E-2</v>
      </c>
      <c r="O22" s="16">
        <f t="shared" si="5"/>
        <v>3.9169895784141845E-2</v>
      </c>
    </row>
    <row r="23" spans="1:15" x14ac:dyDescent="0.25">
      <c r="A23">
        <v>2038</v>
      </c>
      <c r="B23" s="2">
        <v>1116</v>
      </c>
      <c r="C23" s="2">
        <v>2083</v>
      </c>
      <c r="D23" s="2">
        <v>2083</v>
      </c>
      <c r="E23" s="2">
        <v>2083</v>
      </c>
      <c r="F23" s="2">
        <v>1116</v>
      </c>
      <c r="H23" s="2">
        <v>622</v>
      </c>
      <c r="I23" s="2">
        <v>4972</v>
      </c>
      <c r="J23" s="5">
        <f t="shared" si="0"/>
        <v>0.55734767025089604</v>
      </c>
      <c r="K23" s="5">
        <f t="shared" si="1"/>
        <v>4.4551971326164876</v>
      </c>
      <c r="L23" s="17">
        <f t="shared" si="2"/>
        <v>7.9749103942652333E-2</v>
      </c>
      <c r="M23" s="17">
        <f t="shared" si="3"/>
        <v>4.0192926045016078E-2</v>
      </c>
      <c r="N23" s="5">
        <f t="shared" si="4"/>
        <v>9.3121480289621889E-2</v>
      </c>
      <c r="O23" s="16">
        <f t="shared" si="5"/>
        <v>3.9556177897636255E-2</v>
      </c>
    </row>
    <row r="24" spans="1:15" x14ac:dyDescent="0.25">
      <c r="A24">
        <v>2039</v>
      </c>
      <c r="B24" s="2">
        <v>1205</v>
      </c>
      <c r="C24" s="2">
        <v>2083</v>
      </c>
      <c r="D24" s="2">
        <v>2083</v>
      </c>
      <c r="E24" s="2">
        <v>2083</v>
      </c>
      <c r="F24" s="2">
        <v>1205</v>
      </c>
      <c r="H24" s="2">
        <v>647</v>
      </c>
      <c r="I24" s="2">
        <v>5435</v>
      </c>
      <c r="J24" s="5">
        <f t="shared" si="0"/>
        <v>0.53692946058091284</v>
      </c>
      <c r="K24" s="5">
        <f t="shared" si="1"/>
        <v>4.5103734439834025</v>
      </c>
      <c r="L24" s="17">
        <f t="shared" si="2"/>
        <v>7.8838174273858919E-2</v>
      </c>
      <c r="M24" s="17">
        <f t="shared" si="3"/>
        <v>4.0185471406491501E-2</v>
      </c>
      <c r="N24" s="5">
        <f t="shared" si="4"/>
        <v>9.2916283348666057E-2</v>
      </c>
      <c r="O24" s="16">
        <f t="shared" si="5"/>
        <v>3.8652702867367418E-2</v>
      </c>
    </row>
    <row r="25" spans="1:15" x14ac:dyDescent="0.25">
      <c r="A25">
        <v>2040</v>
      </c>
      <c r="B25" s="2">
        <v>1300</v>
      </c>
      <c r="C25" s="2">
        <v>2083</v>
      </c>
      <c r="D25" s="2">
        <v>2083</v>
      </c>
      <c r="E25" s="2">
        <v>2083</v>
      </c>
      <c r="F25" s="2">
        <v>1300</v>
      </c>
      <c r="H25" s="2">
        <v>673</v>
      </c>
      <c r="I25" s="4">
        <v>5940</v>
      </c>
      <c r="J25" s="5">
        <f t="shared" si="0"/>
        <v>0.51769230769230767</v>
      </c>
      <c r="K25" s="5">
        <f t="shared" si="1"/>
        <v>4.569230769230769</v>
      </c>
      <c r="L25" s="17">
        <f t="shared" si="2"/>
        <v>0.04</v>
      </c>
      <c r="M25" s="17">
        <f t="shared" si="3"/>
        <v>4.0118870728083213E-2</v>
      </c>
      <c r="N25" s="5">
        <f t="shared" si="4"/>
        <v>4.2760942760942763E-2</v>
      </c>
      <c r="O25" s="16">
        <f t="shared" si="5"/>
        <v>-1.1887072808321186E-4</v>
      </c>
    </row>
    <row r="26" spans="1:15" x14ac:dyDescent="0.25">
      <c r="A26">
        <v>2041</v>
      </c>
      <c r="B26" s="2">
        <v>1352</v>
      </c>
      <c r="C26" s="2">
        <v>2083</v>
      </c>
      <c r="D26" s="2">
        <v>2083</v>
      </c>
      <c r="E26" s="2">
        <v>2083</v>
      </c>
      <c r="F26" s="2">
        <v>1352</v>
      </c>
      <c r="H26" s="2">
        <v>700</v>
      </c>
      <c r="I26" s="2">
        <v>6194</v>
      </c>
      <c r="J26" s="5">
        <f t="shared" si="0"/>
        <v>0.51775147928994081</v>
      </c>
      <c r="K26" s="5">
        <f t="shared" si="1"/>
        <v>4.581360946745562</v>
      </c>
      <c r="L26" s="17">
        <f t="shared" si="2"/>
        <v>3.9940828402366867E-2</v>
      </c>
      <c r="M26" s="17">
        <f t="shared" si="3"/>
        <v>0.04</v>
      </c>
      <c r="N26" s="5">
        <f t="shared" si="4"/>
        <v>4.278333871488537E-2</v>
      </c>
      <c r="O26" s="16">
        <f t="shared" si="5"/>
        <v>-5.9171597633134176E-5</v>
      </c>
    </row>
    <row r="27" spans="1:15" x14ac:dyDescent="0.25">
      <c r="A27">
        <v>2042</v>
      </c>
      <c r="B27" s="2">
        <v>1406</v>
      </c>
      <c r="C27" s="2">
        <v>2083</v>
      </c>
      <c r="D27" s="2">
        <v>2083</v>
      </c>
      <c r="E27" s="2">
        <v>2083</v>
      </c>
      <c r="F27" s="2">
        <v>1406</v>
      </c>
      <c r="H27" s="2">
        <v>728</v>
      </c>
      <c r="I27" s="2">
        <v>6459</v>
      </c>
      <c r="J27" s="5">
        <f t="shared" si="0"/>
        <v>0.51778093883357046</v>
      </c>
      <c r="K27" s="5">
        <f t="shared" si="1"/>
        <v>4.5938833570412516</v>
      </c>
      <c r="L27" s="17">
        <f t="shared" si="2"/>
        <v>3.9829302987197723E-2</v>
      </c>
      <c r="M27" s="17">
        <f t="shared" si="3"/>
        <v>3.9835164835164832E-2</v>
      </c>
      <c r="N27" s="5">
        <f t="shared" si="4"/>
        <v>4.2731072921504874E-2</v>
      </c>
      <c r="O27" s="16">
        <f t="shared" si="5"/>
        <v>-5.8618479671090906E-6</v>
      </c>
    </row>
    <row r="28" spans="1:15" x14ac:dyDescent="0.25">
      <c r="A28">
        <v>2043</v>
      </c>
      <c r="B28" s="2">
        <v>1462</v>
      </c>
      <c r="C28" s="2">
        <v>2083</v>
      </c>
      <c r="D28" s="2">
        <v>2083</v>
      </c>
      <c r="E28" s="2">
        <v>2083</v>
      </c>
      <c r="F28" s="2">
        <v>1462</v>
      </c>
      <c r="H28" s="2">
        <v>757</v>
      </c>
      <c r="I28" s="2">
        <v>6735</v>
      </c>
      <c r="J28" s="5">
        <f t="shared" si="0"/>
        <v>0.51778385772913815</v>
      </c>
      <c r="K28" s="5">
        <f t="shared" si="1"/>
        <v>4.6067031463748291</v>
      </c>
      <c r="L28" s="17">
        <f t="shared" si="2"/>
        <v>4.0355677154582763E-2</v>
      </c>
      <c r="M28" s="17">
        <f t="shared" si="3"/>
        <v>3.9630118890356669E-2</v>
      </c>
      <c r="N28" s="5">
        <f t="shared" si="4"/>
        <v>4.2761692650334075E-2</v>
      </c>
      <c r="O28" s="16">
        <f t="shared" si="5"/>
        <v>7.2555826422609354E-4</v>
      </c>
    </row>
    <row r="29" spans="1:15" x14ac:dyDescent="0.25">
      <c r="A29">
        <v>2044</v>
      </c>
      <c r="B29" s="2">
        <v>1521</v>
      </c>
      <c r="C29" s="2">
        <v>2083</v>
      </c>
      <c r="D29" s="2">
        <v>2083</v>
      </c>
      <c r="E29" s="2">
        <v>2083</v>
      </c>
      <c r="F29" s="2">
        <v>1521</v>
      </c>
      <c r="H29" s="2">
        <v>787</v>
      </c>
      <c r="I29" s="2">
        <v>7023</v>
      </c>
      <c r="J29" s="5">
        <f t="shared" si="0"/>
        <v>0.51742274819197898</v>
      </c>
      <c r="K29" s="5">
        <f t="shared" si="1"/>
        <v>4.6173570019723869</v>
      </c>
      <c r="L29" s="17">
        <f t="shared" si="2"/>
        <v>4.0105193951347796E-2</v>
      </c>
      <c r="M29" s="17">
        <f t="shared" si="3"/>
        <v>4.0660736975857689E-2</v>
      </c>
      <c r="N29" s="5">
        <f t="shared" si="4"/>
        <v>4.2716787697565144E-2</v>
      </c>
      <c r="O29" s="16">
        <f t="shared" si="5"/>
        <v>-5.5554302450989274E-4</v>
      </c>
    </row>
    <row r="30" spans="1:15" x14ac:dyDescent="0.25">
      <c r="A30">
        <v>2045</v>
      </c>
      <c r="B30" s="2">
        <v>1582</v>
      </c>
      <c r="C30" s="2">
        <v>2083</v>
      </c>
      <c r="D30" s="2">
        <v>2083</v>
      </c>
      <c r="E30" s="2">
        <v>2083</v>
      </c>
      <c r="F30" s="2">
        <v>1582</v>
      </c>
      <c r="H30" s="2">
        <v>819</v>
      </c>
      <c r="I30" s="2">
        <v>7323</v>
      </c>
      <c r="J30" s="5">
        <f t="shared" si="0"/>
        <v>0.51769911504424782</v>
      </c>
      <c r="K30" s="5">
        <f t="shared" si="1"/>
        <v>4.6289506953223771</v>
      </c>
      <c r="L30" s="17">
        <f t="shared" si="2"/>
        <v>3.9823008849557522E-2</v>
      </c>
      <c r="M30" s="17">
        <f t="shared" si="3"/>
        <v>4.0293040293040296E-2</v>
      </c>
      <c r="N30" s="5">
        <f t="shared" si="4"/>
        <v>4.2742045609722792E-2</v>
      </c>
      <c r="O30" s="16">
        <f t="shared" si="5"/>
        <v>-4.7003144348277404E-4</v>
      </c>
    </row>
    <row r="31" spans="1:15" x14ac:dyDescent="0.25">
      <c r="A31">
        <v>2046</v>
      </c>
      <c r="B31" s="2">
        <v>1645</v>
      </c>
      <c r="C31" s="2">
        <v>2083</v>
      </c>
      <c r="D31" s="2">
        <v>2083</v>
      </c>
      <c r="E31" s="2">
        <v>2083</v>
      </c>
      <c r="F31" s="2">
        <v>1645</v>
      </c>
      <c r="H31" s="2">
        <v>852</v>
      </c>
      <c r="I31" s="2">
        <v>7636</v>
      </c>
      <c r="J31" s="5">
        <f t="shared" si="0"/>
        <v>0.5179331306990882</v>
      </c>
      <c r="K31" s="5">
        <f t="shared" si="1"/>
        <v>4.6419452887537993</v>
      </c>
      <c r="L31" s="17">
        <f t="shared" si="2"/>
        <v>4.0121580547112463E-2</v>
      </c>
      <c r="M31" s="17">
        <f t="shared" si="3"/>
        <v>3.9906103286384977E-2</v>
      </c>
      <c r="N31" s="5">
        <f t="shared" si="4"/>
        <v>4.2823467784180197E-2</v>
      </c>
      <c r="O31" s="16">
        <f t="shared" si="5"/>
        <v>2.1547726072748685E-4</v>
      </c>
    </row>
    <row r="32" spans="1:15" x14ac:dyDescent="0.25">
      <c r="A32">
        <v>2047</v>
      </c>
      <c r="B32" s="2">
        <v>1711</v>
      </c>
      <c r="C32" s="2">
        <v>2083</v>
      </c>
      <c r="D32" s="2">
        <v>2083</v>
      </c>
      <c r="E32" s="2">
        <v>2083</v>
      </c>
      <c r="F32" s="2">
        <v>1711</v>
      </c>
      <c r="H32" s="2">
        <v>886</v>
      </c>
      <c r="I32" s="2">
        <v>7963</v>
      </c>
      <c r="J32" s="5">
        <f t="shared" si="0"/>
        <v>0.51782583284628869</v>
      </c>
      <c r="K32" s="5">
        <f t="shared" si="1"/>
        <v>4.6540035067212155</v>
      </c>
      <c r="L32" s="17">
        <f t="shared" si="2"/>
        <v>3.9742840444184691E-2</v>
      </c>
      <c r="M32" s="17">
        <f t="shared" si="3"/>
        <v>3.9503386004514675E-2</v>
      </c>
      <c r="N32" s="5">
        <f t="shared" si="4"/>
        <v>4.2823056636945876E-2</v>
      </c>
      <c r="O32" s="16">
        <f t="shared" si="5"/>
        <v>2.3945443967001573E-4</v>
      </c>
    </row>
    <row r="33" spans="1:15" x14ac:dyDescent="0.25">
      <c r="A33">
        <v>2048</v>
      </c>
      <c r="B33" s="2">
        <v>1779</v>
      </c>
      <c r="C33" s="2">
        <v>2083</v>
      </c>
      <c r="D33" s="2">
        <v>2083</v>
      </c>
      <c r="E33" s="2">
        <v>2083</v>
      </c>
      <c r="F33" s="2">
        <v>1779</v>
      </c>
      <c r="H33" s="2">
        <v>921</v>
      </c>
      <c r="I33" s="2">
        <v>8304</v>
      </c>
      <c r="J33" s="5">
        <f t="shared" si="0"/>
        <v>0.51770657672849918</v>
      </c>
      <c r="K33" s="5">
        <f t="shared" si="1"/>
        <v>4.6677908937605395</v>
      </c>
      <c r="L33" s="17">
        <f t="shared" si="2"/>
        <v>3.9910061832490164E-2</v>
      </c>
      <c r="M33" s="17">
        <f t="shared" si="3"/>
        <v>4.0173724212812158E-2</v>
      </c>
      <c r="N33" s="5">
        <f t="shared" si="4"/>
        <v>4.2750481695568401E-2</v>
      </c>
      <c r="O33" s="16">
        <f t="shared" si="5"/>
        <v>-2.6366238032199396E-4</v>
      </c>
    </row>
    <row r="34" spans="1:15" x14ac:dyDescent="0.25">
      <c r="A34">
        <v>2049</v>
      </c>
      <c r="B34" s="2">
        <v>1850</v>
      </c>
      <c r="C34" s="2">
        <v>2083</v>
      </c>
      <c r="D34" s="2">
        <v>2083</v>
      </c>
      <c r="E34" s="2">
        <v>2083</v>
      </c>
      <c r="F34" s="2">
        <v>1850</v>
      </c>
      <c r="H34" s="2">
        <v>958</v>
      </c>
      <c r="I34" s="2">
        <v>8659</v>
      </c>
      <c r="J34" s="5">
        <f t="shared" si="0"/>
        <v>0.51783783783783788</v>
      </c>
      <c r="K34" s="5">
        <f t="shared" si="1"/>
        <v>4.6805405405405409</v>
      </c>
      <c r="L34" s="17">
        <f t="shared" si="2"/>
        <v>0.04</v>
      </c>
      <c r="M34" s="17">
        <f t="shared" si="3"/>
        <v>3.9665970772442591E-2</v>
      </c>
      <c r="N34" s="5">
        <f t="shared" si="4"/>
        <v>4.2730107402702389E-2</v>
      </c>
      <c r="O34" s="16">
        <f t="shared" si="5"/>
        <v>3.3402922755740999E-4</v>
      </c>
    </row>
    <row r="35" spans="1:15" x14ac:dyDescent="0.25">
      <c r="A35">
        <v>2050</v>
      </c>
      <c r="B35" s="2">
        <v>1924</v>
      </c>
      <c r="C35" s="2">
        <v>2083</v>
      </c>
      <c r="D35" s="2">
        <v>2083</v>
      </c>
      <c r="E35" s="2">
        <v>2083</v>
      </c>
      <c r="F35" s="2">
        <v>1924</v>
      </c>
      <c r="H35" s="2">
        <v>996</v>
      </c>
      <c r="I35" s="4">
        <v>9029</v>
      </c>
      <c r="J35" s="5">
        <f t="shared" si="0"/>
        <v>0.51767151767151764</v>
      </c>
      <c r="K35" s="5">
        <f t="shared" si="1"/>
        <v>4.6928274428274426</v>
      </c>
      <c r="L35" s="17">
        <f t="shared" si="2"/>
        <v>4.0020790020790023E-2</v>
      </c>
      <c r="M35" s="17">
        <f t="shared" si="3"/>
        <v>4.0160642570281124E-2</v>
      </c>
      <c r="N35" s="5">
        <f t="shared" si="4"/>
        <v>2.6470262487540148E-2</v>
      </c>
      <c r="O35" s="16">
        <f t="shared" si="5"/>
        <v>-1.3985254949110126E-4</v>
      </c>
    </row>
    <row r="36" spans="1:15" x14ac:dyDescent="0.25">
      <c r="A36">
        <v>2051</v>
      </c>
      <c r="B36" s="2">
        <v>2001</v>
      </c>
      <c r="C36" s="2">
        <v>2083</v>
      </c>
      <c r="D36" s="2">
        <v>2083</v>
      </c>
      <c r="E36" s="2">
        <v>2083</v>
      </c>
      <c r="F36" s="2">
        <v>2001</v>
      </c>
      <c r="H36" s="2">
        <v>1036</v>
      </c>
      <c r="I36" s="2">
        <v>9268</v>
      </c>
      <c r="J36" s="5">
        <f t="shared" si="0"/>
        <v>0.51774112943528239</v>
      </c>
      <c r="K36" s="5">
        <f t="shared" si="1"/>
        <v>4.6316841579210397</v>
      </c>
      <c r="L36" s="17">
        <f t="shared" si="2"/>
        <v>3.9980009995002501E-2</v>
      </c>
      <c r="M36" s="17">
        <f t="shared" si="3"/>
        <v>3.9575289575289573E-2</v>
      </c>
      <c r="N36" s="5">
        <f t="shared" si="4"/>
        <v>2.6542943461372464E-2</v>
      </c>
      <c r="O36" s="16">
        <f t="shared" si="5"/>
        <v>4.0472041971292838E-4</v>
      </c>
    </row>
    <row r="37" spans="1:15" x14ac:dyDescent="0.25">
      <c r="A37">
        <v>2052</v>
      </c>
      <c r="B37" s="2">
        <v>2081</v>
      </c>
      <c r="C37" s="2">
        <v>2083</v>
      </c>
      <c r="D37" s="2">
        <v>2083</v>
      </c>
      <c r="E37" s="2">
        <v>2083</v>
      </c>
      <c r="F37" s="2">
        <v>2081</v>
      </c>
      <c r="H37" s="2">
        <v>1077</v>
      </c>
      <c r="I37" s="2">
        <v>9514</v>
      </c>
      <c r="J37" s="5">
        <f t="shared" si="0"/>
        <v>0.51753964440172995</v>
      </c>
      <c r="K37" s="5">
        <f t="shared" si="1"/>
        <v>4.5718404613166745</v>
      </c>
      <c r="L37" s="17">
        <f t="shared" si="2"/>
        <v>4.0365209034118214E-2</v>
      </c>
      <c r="M37" s="17">
        <f t="shared" si="3"/>
        <v>4.0854224698235839E-2</v>
      </c>
      <c r="N37" s="5">
        <f t="shared" si="4"/>
        <v>2.6487281900357366E-2</v>
      </c>
      <c r="O37" s="16">
        <f t="shared" si="5"/>
        <v>-4.8901566411762437E-4</v>
      </c>
    </row>
    <row r="38" spans="1:15" x14ac:dyDescent="0.25">
      <c r="A38">
        <v>2053</v>
      </c>
      <c r="B38" s="2">
        <v>2165</v>
      </c>
      <c r="C38" s="2">
        <v>2165</v>
      </c>
      <c r="D38" s="2">
        <v>2165</v>
      </c>
      <c r="E38" s="2">
        <v>2165</v>
      </c>
      <c r="F38" s="2">
        <v>2165</v>
      </c>
      <c r="H38" s="2">
        <v>1121</v>
      </c>
      <c r="I38" s="2">
        <v>9766</v>
      </c>
      <c r="J38" s="5">
        <f t="shared" si="0"/>
        <v>0.51778290993071596</v>
      </c>
      <c r="K38" s="5">
        <f t="shared" si="1"/>
        <v>4.5108545034642029</v>
      </c>
      <c r="L38" s="17">
        <f t="shared" si="2"/>
        <v>3.9722863741339494E-2</v>
      </c>
      <c r="M38" s="17">
        <f t="shared" si="3"/>
        <v>3.9250669045495096E-2</v>
      </c>
      <c r="N38" s="5">
        <f t="shared" si="4"/>
        <v>2.652058160966619E-2</v>
      </c>
      <c r="O38" s="16">
        <f t="shared" si="5"/>
        <v>4.7219469584439816E-4</v>
      </c>
    </row>
    <row r="39" spans="1:15" x14ac:dyDescent="0.25">
      <c r="A39">
        <v>2054</v>
      </c>
      <c r="B39" s="2">
        <v>2251</v>
      </c>
      <c r="C39" s="2">
        <v>2251</v>
      </c>
      <c r="D39" s="2">
        <v>2251</v>
      </c>
      <c r="E39" s="2">
        <v>2251</v>
      </c>
      <c r="F39" s="2">
        <v>2251</v>
      </c>
      <c r="H39" s="2">
        <v>1165</v>
      </c>
      <c r="I39" s="2">
        <v>10025</v>
      </c>
      <c r="J39" s="5">
        <f t="shared" si="0"/>
        <v>0.51754775655264329</v>
      </c>
      <c r="K39" s="5">
        <f t="shared" si="1"/>
        <v>4.4535761883607288</v>
      </c>
      <c r="L39" s="17">
        <f t="shared" si="2"/>
        <v>3.9982230119946692E-2</v>
      </c>
      <c r="M39" s="17">
        <f t="shared" si="3"/>
        <v>4.034334763948498E-2</v>
      </c>
      <c r="N39" s="5">
        <f t="shared" si="4"/>
        <v>2.6533665835411471E-2</v>
      </c>
      <c r="O39" s="16">
        <f t="shared" si="5"/>
        <v>-3.6111751953828847E-4</v>
      </c>
    </row>
    <row r="40" spans="1:15" x14ac:dyDescent="0.25">
      <c r="A40">
        <v>2055</v>
      </c>
      <c r="B40" s="2">
        <v>2341</v>
      </c>
      <c r="C40" s="2">
        <v>2341</v>
      </c>
      <c r="D40" s="2">
        <v>2341</v>
      </c>
      <c r="E40" s="2">
        <v>2341</v>
      </c>
      <c r="F40" s="2">
        <v>2341</v>
      </c>
      <c r="H40" s="2">
        <v>1212</v>
      </c>
      <c r="I40" s="2">
        <v>10291</v>
      </c>
      <c r="J40" s="5">
        <f t="shared" si="0"/>
        <v>0.51772746689448956</v>
      </c>
      <c r="K40" s="5">
        <f t="shared" si="1"/>
        <v>4.3959846219564289</v>
      </c>
      <c r="L40" s="17">
        <f t="shared" si="2"/>
        <v>4.0153780435711238E-2</v>
      </c>
      <c r="M40" s="17">
        <f t="shared" si="3"/>
        <v>3.9603960396039604E-2</v>
      </c>
      <c r="N40" s="5">
        <f t="shared" si="4"/>
        <v>2.6430861918180934E-2</v>
      </c>
      <c r="O40" s="16">
        <f t="shared" si="5"/>
        <v>5.4982003967163351E-4</v>
      </c>
    </row>
    <row r="41" spans="1:15" x14ac:dyDescent="0.25">
      <c r="A41">
        <v>2056</v>
      </c>
      <c r="B41" s="2">
        <v>2435</v>
      </c>
      <c r="C41" s="2">
        <v>2435</v>
      </c>
      <c r="D41" s="2">
        <v>2435</v>
      </c>
      <c r="E41" s="2">
        <v>2435</v>
      </c>
      <c r="F41" s="2">
        <v>2435</v>
      </c>
      <c r="H41" s="2">
        <v>1260</v>
      </c>
      <c r="I41" s="2">
        <v>10563</v>
      </c>
      <c r="J41" s="5">
        <f t="shared" si="0"/>
        <v>0.51745379876796715</v>
      </c>
      <c r="K41" s="5">
        <f t="shared" si="1"/>
        <v>4.3379876796714578</v>
      </c>
      <c r="L41" s="17">
        <f t="shared" si="2"/>
        <v>3.9835728952772077E-2</v>
      </c>
      <c r="M41" s="17">
        <f t="shared" si="3"/>
        <v>4.0476190476190478E-2</v>
      </c>
      <c r="N41" s="5">
        <f t="shared" si="4"/>
        <v>2.6507620941020542E-2</v>
      </c>
      <c r="O41" s="16">
        <f t="shared" si="5"/>
        <v>-6.4046152341840079E-4</v>
      </c>
    </row>
    <row r="42" spans="1:15" x14ac:dyDescent="0.25">
      <c r="A42">
        <v>2057</v>
      </c>
      <c r="B42" s="2">
        <v>2532</v>
      </c>
      <c r="C42" s="2">
        <v>2532</v>
      </c>
      <c r="D42" s="2">
        <v>2532</v>
      </c>
      <c r="E42" s="2">
        <v>2532</v>
      </c>
      <c r="F42" s="2">
        <v>2532</v>
      </c>
      <c r="H42" s="2">
        <v>1311</v>
      </c>
      <c r="I42" s="2">
        <v>10843</v>
      </c>
      <c r="J42" s="5">
        <f t="shared" si="0"/>
        <v>0.51777251184834128</v>
      </c>
      <c r="K42" s="5">
        <f t="shared" si="1"/>
        <v>4.2823854660347553</v>
      </c>
      <c r="L42" s="17">
        <f t="shared" si="2"/>
        <v>4.0284360189573459E-2</v>
      </c>
      <c r="M42" s="17">
        <f t="shared" si="3"/>
        <v>3.9664378337147213E-2</v>
      </c>
      <c r="N42" s="5">
        <f t="shared" si="4"/>
        <v>2.656091487595684E-2</v>
      </c>
      <c r="O42" s="16">
        <f t="shared" si="5"/>
        <v>6.1998185242624626E-4</v>
      </c>
    </row>
    <row r="43" spans="1:15" x14ac:dyDescent="0.25">
      <c r="A43">
        <v>2058</v>
      </c>
      <c r="B43" s="2">
        <v>2634</v>
      </c>
      <c r="C43" s="2">
        <v>2634</v>
      </c>
      <c r="D43" s="2">
        <v>2634</v>
      </c>
      <c r="E43" s="2">
        <v>2634</v>
      </c>
      <c r="F43" s="2">
        <v>2634</v>
      </c>
      <c r="H43" s="2">
        <v>1363</v>
      </c>
      <c r="I43" s="2">
        <v>11131</v>
      </c>
      <c r="J43" s="5">
        <f t="shared" si="0"/>
        <v>0.51746393318147299</v>
      </c>
      <c r="K43" s="5">
        <f t="shared" si="1"/>
        <v>4.2258921791951405</v>
      </c>
      <c r="L43" s="17">
        <f t="shared" si="2"/>
        <v>3.9863325740318908E-2</v>
      </c>
      <c r="M43" s="17">
        <f t="shared" si="3"/>
        <v>4.0352164343360232E-2</v>
      </c>
      <c r="N43" s="5">
        <f t="shared" si="4"/>
        <v>2.6502560416853831E-2</v>
      </c>
      <c r="O43" s="16">
        <f t="shared" si="5"/>
        <v>-4.8883860304132359E-4</v>
      </c>
    </row>
    <row r="44" spans="1:15" x14ac:dyDescent="0.25">
      <c r="A44">
        <v>2059</v>
      </c>
      <c r="B44" s="2">
        <v>2739</v>
      </c>
      <c r="C44" s="2">
        <v>2739</v>
      </c>
      <c r="D44" s="2">
        <v>2739</v>
      </c>
      <c r="E44" s="2">
        <v>2739</v>
      </c>
      <c r="F44" s="2">
        <v>2739</v>
      </c>
      <c r="H44" s="2">
        <v>1418</v>
      </c>
      <c r="I44" s="2">
        <v>11426</v>
      </c>
      <c r="J44" s="5">
        <f t="shared" si="0"/>
        <v>0.51770719240598762</v>
      </c>
      <c r="K44" s="5">
        <f t="shared" si="1"/>
        <v>4.1715954728002922</v>
      </c>
      <c r="L44" s="17">
        <f t="shared" si="2"/>
        <v>3.9795545819642203E-2</v>
      </c>
      <c r="M44" s="17">
        <f t="shared" si="3"/>
        <v>4.0197461212976023E-2</v>
      </c>
      <c r="N44" s="5">
        <f t="shared" si="4"/>
        <v>2.6518466654997373E-2</v>
      </c>
      <c r="O44" s="16">
        <f t="shared" si="5"/>
        <v>-4.0191539333381959E-4</v>
      </c>
    </row>
    <row r="45" spans="1:15" x14ac:dyDescent="0.25">
      <c r="A45">
        <v>2060</v>
      </c>
      <c r="B45" s="2">
        <v>2848</v>
      </c>
      <c r="C45" s="2">
        <v>2848</v>
      </c>
      <c r="D45" s="2">
        <v>2848</v>
      </c>
      <c r="E45" s="2">
        <v>2848</v>
      </c>
      <c r="F45" s="2">
        <v>2848</v>
      </c>
      <c r="H45" s="2">
        <v>1475</v>
      </c>
      <c r="I45" s="2">
        <v>11729</v>
      </c>
      <c r="J45" s="5">
        <f t="shared" si="0"/>
        <v>0.5179073033707865</v>
      </c>
      <c r="K45" s="5">
        <f t="shared" si="1"/>
        <v>4.1183286516853936</v>
      </c>
      <c r="L45" s="17">
        <f t="shared" si="2"/>
        <v>4.002808988764045E-2</v>
      </c>
      <c r="M45" s="17">
        <f t="shared" si="3"/>
        <v>0.04</v>
      </c>
      <c r="N45" s="5">
        <f t="shared" si="4"/>
        <v>1.5005541819421946E-2</v>
      </c>
      <c r="O45" s="16">
        <f t="shared" si="5"/>
        <v>2.8089887640449229E-5</v>
      </c>
    </row>
    <row r="46" spans="1:15" x14ac:dyDescent="0.25">
      <c r="A46">
        <v>2061</v>
      </c>
      <c r="B46" s="2">
        <v>2962</v>
      </c>
      <c r="C46" s="2">
        <v>2962</v>
      </c>
      <c r="D46" s="2">
        <v>2962</v>
      </c>
      <c r="E46" s="2">
        <v>2962</v>
      </c>
      <c r="F46" s="2">
        <v>2962</v>
      </c>
      <c r="H46" s="2">
        <v>1534</v>
      </c>
      <c r="I46" s="2">
        <v>11905</v>
      </c>
      <c r="J46" s="5">
        <f t="shared" si="0"/>
        <v>0.5178933153274814</v>
      </c>
      <c r="K46" s="5">
        <f t="shared" si="1"/>
        <v>4.0192437542201214</v>
      </c>
      <c r="L46" s="17">
        <f t="shared" si="2"/>
        <v>4.0175557056043212E-2</v>
      </c>
      <c r="M46" s="17">
        <f t="shared" si="3"/>
        <v>3.9765319426336376E-2</v>
      </c>
      <c r="N46" s="5">
        <f t="shared" si="4"/>
        <v>1.5119697606047878E-2</v>
      </c>
      <c r="O46" s="16">
        <f t="shared" si="5"/>
        <v>4.1023762970683608E-4</v>
      </c>
    </row>
    <row r="47" spans="1:15" x14ac:dyDescent="0.25">
      <c r="A47">
        <v>2062</v>
      </c>
      <c r="B47" s="2">
        <v>3081</v>
      </c>
      <c r="C47" s="2">
        <v>3081</v>
      </c>
      <c r="D47" s="2">
        <v>3081</v>
      </c>
      <c r="E47" s="2">
        <v>3081</v>
      </c>
      <c r="F47" s="2">
        <v>3081</v>
      </c>
      <c r="H47" s="2">
        <v>1595</v>
      </c>
      <c r="I47" s="2">
        <v>12085</v>
      </c>
      <c r="J47" s="5">
        <f t="shared" si="0"/>
        <v>0.51768906199285947</v>
      </c>
      <c r="K47" s="5">
        <f t="shared" si="1"/>
        <v>3.9224277831872767</v>
      </c>
      <c r="L47" s="17">
        <f t="shared" si="2"/>
        <v>2.9860434923726063E-2</v>
      </c>
      <c r="M47" s="17">
        <f t="shared" si="3"/>
        <v>3.0094043887147336E-2</v>
      </c>
      <c r="N47" s="5">
        <f t="shared" si="4"/>
        <v>1.4977244517997517E-2</v>
      </c>
      <c r="O47" s="16">
        <f t="shared" si="5"/>
        <v>-2.3360896342127305E-4</v>
      </c>
    </row>
    <row r="48" spans="1:15" x14ac:dyDescent="0.25">
      <c r="A48">
        <v>2063</v>
      </c>
      <c r="B48" s="2">
        <v>3173</v>
      </c>
      <c r="C48" s="2">
        <v>3173</v>
      </c>
      <c r="D48" s="2">
        <v>3173</v>
      </c>
      <c r="E48" s="2">
        <v>3173</v>
      </c>
      <c r="F48" s="2">
        <v>3173</v>
      </c>
      <c r="H48" s="2">
        <v>1643</v>
      </c>
      <c r="I48" s="2">
        <v>12266</v>
      </c>
      <c r="J48" s="5">
        <f t="shared" si="0"/>
        <v>0.51780649227860065</v>
      </c>
      <c r="K48" s="5">
        <f t="shared" si="1"/>
        <v>3.8657421998109047</v>
      </c>
      <c r="L48" s="17">
        <f t="shared" si="2"/>
        <v>3.0255278915852505E-2</v>
      </c>
      <c r="M48" s="17">
        <f t="shared" si="3"/>
        <v>2.9823493609251371E-2</v>
      </c>
      <c r="N48" s="5">
        <f t="shared" si="4"/>
        <v>1.5082341431599543E-2</v>
      </c>
      <c r="O48" s="16">
        <f t="shared" si="5"/>
        <v>4.3178530660113387E-4</v>
      </c>
    </row>
    <row r="49" spans="1:15" x14ac:dyDescent="0.25">
      <c r="A49">
        <v>2064</v>
      </c>
      <c r="B49" s="2">
        <v>3269</v>
      </c>
      <c r="C49" s="2">
        <v>3269</v>
      </c>
      <c r="D49" s="2">
        <v>3269</v>
      </c>
      <c r="E49" s="2">
        <v>3269</v>
      </c>
      <c r="F49" s="2">
        <v>3269</v>
      </c>
      <c r="H49" s="2">
        <v>1692</v>
      </c>
      <c r="I49" s="2">
        <v>12451</v>
      </c>
      <c r="J49" s="5">
        <f t="shared" si="0"/>
        <v>0.51758947690425205</v>
      </c>
      <c r="K49" s="5">
        <f t="shared" si="1"/>
        <v>3.8088100336494342</v>
      </c>
      <c r="L49" s="17">
        <f t="shared" si="2"/>
        <v>2.9978586723768737E-2</v>
      </c>
      <c r="M49" s="17">
        <f t="shared" si="3"/>
        <v>3.0141843971631204E-2</v>
      </c>
      <c r="N49" s="5">
        <f t="shared" si="4"/>
        <v>1.5099188820175087E-2</v>
      </c>
      <c r="O49" s="16">
        <f t="shared" si="5"/>
        <v>-1.6325724786246665E-4</v>
      </c>
    </row>
    <row r="50" spans="1:15" x14ac:dyDescent="0.25">
      <c r="A50">
        <v>2065</v>
      </c>
      <c r="B50" s="2">
        <v>3367</v>
      </c>
      <c r="C50" s="2">
        <v>3367</v>
      </c>
      <c r="D50" s="2">
        <v>3367</v>
      </c>
      <c r="E50" s="2">
        <v>3367</v>
      </c>
      <c r="F50" s="2">
        <v>3367</v>
      </c>
      <c r="H50" s="2">
        <v>1743</v>
      </c>
      <c r="I50" s="2">
        <v>12639</v>
      </c>
      <c r="J50" s="5">
        <f t="shared" si="0"/>
        <v>0.51767151767151764</v>
      </c>
      <c r="K50" s="5">
        <f t="shared" si="1"/>
        <v>3.7537867537867537</v>
      </c>
      <c r="L50" s="17">
        <f t="shared" si="2"/>
        <v>2.9997029997029998E-2</v>
      </c>
      <c r="M50" s="17">
        <f t="shared" si="3"/>
        <v>2.9833620195065979E-2</v>
      </c>
      <c r="N50" s="5">
        <f t="shared" si="4"/>
        <v>1.5032834876176912E-2</v>
      </c>
      <c r="O50" s="16">
        <f t="shared" si="5"/>
        <v>1.6340980196401927E-4</v>
      </c>
    </row>
    <row r="51" spans="1:15" x14ac:dyDescent="0.25">
      <c r="A51">
        <v>2066</v>
      </c>
      <c r="B51" s="2">
        <v>3468</v>
      </c>
      <c r="C51" s="2">
        <v>3468</v>
      </c>
      <c r="D51" s="2">
        <v>3468</v>
      </c>
      <c r="E51" s="2">
        <v>3468</v>
      </c>
      <c r="F51" s="2">
        <v>3468</v>
      </c>
      <c r="H51" s="2">
        <v>1795</v>
      </c>
      <c r="I51" s="2">
        <v>12829</v>
      </c>
      <c r="J51" s="5">
        <f t="shared" si="0"/>
        <v>0.51758938869665516</v>
      </c>
      <c r="K51" s="5">
        <f t="shared" si="1"/>
        <v>3.6992502883506342</v>
      </c>
      <c r="L51" s="17">
        <f t="shared" si="2"/>
        <v>2.9988465974625143E-2</v>
      </c>
      <c r="M51" s="17">
        <f t="shared" si="3"/>
        <v>3.0083565459610027E-2</v>
      </c>
      <c r="N51" s="5">
        <f t="shared" si="4"/>
        <v>1.5044040844960636E-2</v>
      </c>
      <c r="O51" s="16">
        <f t="shared" si="5"/>
        <v>-9.5099484984883381E-5</v>
      </c>
    </row>
    <row r="52" spans="1:15" x14ac:dyDescent="0.25">
      <c r="A52">
        <v>2067</v>
      </c>
      <c r="B52" s="2">
        <v>3572</v>
      </c>
      <c r="C52" s="2">
        <v>3572</v>
      </c>
      <c r="D52" s="2">
        <v>3572</v>
      </c>
      <c r="E52" s="2">
        <v>3572</v>
      </c>
      <c r="F52" s="2">
        <v>3572</v>
      </c>
      <c r="H52" s="2">
        <v>1849</v>
      </c>
      <c r="I52" s="2">
        <v>13022</v>
      </c>
      <c r="J52" s="5">
        <f t="shared" si="0"/>
        <v>0.51763717805151177</v>
      </c>
      <c r="K52" s="5">
        <f t="shared" si="1"/>
        <v>3.6455767077267636</v>
      </c>
      <c r="L52" s="17">
        <f t="shared" si="2"/>
        <v>2.9955207166853303E-2</v>
      </c>
      <c r="M52" s="17">
        <f t="shared" si="3"/>
        <v>2.9745808545159545E-2</v>
      </c>
      <c r="N52" s="5">
        <f t="shared" si="4"/>
        <v>1.5051451389955461E-2</v>
      </c>
      <c r="O52" s="16">
        <f t="shared" si="5"/>
        <v>2.093986216937585E-4</v>
      </c>
    </row>
    <row r="53" spans="1:15" x14ac:dyDescent="0.25">
      <c r="A53">
        <v>2068</v>
      </c>
      <c r="B53" s="2">
        <v>3679</v>
      </c>
      <c r="C53" s="2">
        <v>3679</v>
      </c>
      <c r="D53" s="2">
        <v>3679</v>
      </c>
      <c r="E53" s="2">
        <v>3679</v>
      </c>
      <c r="F53" s="2">
        <v>3679</v>
      </c>
      <c r="H53" s="2">
        <v>1904</v>
      </c>
      <c r="I53" s="2">
        <v>13218</v>
      </c>
      <c r="J53" s="5">
        <f t="shared" si="0"/>
        <v>0.51753193802663766</v>
      </c>
      <c r="K53" s="5">
        <f t="shared" si="1"/>
        <v>3.5928241369937481</v>
      </c>
      <c r="L53" s="17">
        <f t="shared" si="2"/>
        <v>2.9899429192715411E-2</v>
      </c>
      <c r="M53" s="17">
        <f t="shared" si="3"/>
        <v>3.0462184873949579E-2</v>
      </c>
      <c r="N53" s="5">
        <f t="shared" si="4"/>
        <v>1.5055227719776063E-2</v>
      </c>
      <c r="O53" s="16">
        <f t="shared" si="5"/>
        <v>-5.6275568123416789E-4</v>
      </c>
    </row>
    <row r="54" spans="1:15" x14ac:dyDescent="0.25">
      <c r="A54">
        <v>2069</v>
      </c>
      <c r="B54" s="2">
        <v>3789</v>
      </c>
      <c r="C54" s="2">
        <v>3789</v>
      </c>
      <c r="D54" s="2">
        <v>3789</v>
      </c>
      <c r="E54" s="2">
        <v>3789</v>
      </c>
      <c r="F54" s="2">
        <v>3789</v>
      </c>
      <c r="H54" s="2">
        <v>1962</v>
      </c>
      <c r="I54" s="2">
        <v>13417</v>
      </c>
      <c r="J54" s="5">
        <f t="shared" si="0"/>
        <v>0.51781472684085506</v>
      </c>
      <c r="K54" s="5">
        <f t="shared" si="1"/>
        <v>3.5410398522037476</v>
      </c>
      <c r="L54" s="17">
        <f t="shared" si="2"/>
        <v>3.0087094220110848E-2</v>
      </c>
      <c r="M54" s="17">
        <f t="shared" si="3"/>
        <v>2.9561671763506627E-2</v>
      </c>
      <c r="N54" s="5">
        <f t="shared" si="4"/>
        <v>1.5055526570768429E-2</v>
      </c>
      <c r="O54" s="16">
        <f t="shared" si="5"/>
        <v>5.2542245660422079E-4</v>
      </c>
    </row>
    <row r="55" spans="1:15" x14ac:dyDescent="0.25">
      <c r="A55">
        <v>2070</v>
      </c>
      <c r="B55" s="2">
        <v>3903</v>
      </c>
      <c r="C55" s="2">
        <v>3903</v>
      </c>
      <c r="D55" s="2">
        <v>3903</v>
      </c>
      <c r="E55" s="2">
        <v>3903</v>
      </c>
      <c r="F55" s="2">
        <v>3903</v>
      </c>
      <c r="H55" s="2">
        <v>2020</v>
      </c>
      <c r="I55" s="2">
        <v>13619</v>
      </c>
      <c r="J55" s="5">
        <f t="shared" si="0"/>
        <v>0.51755060210094794</v>
      </c>
      <c r="K55" s="5">
        <f t="shared" si="1"/>
        <v>3.4893671534716884</v>
      </c>
      <c r="L55" s="17">
        <f t="shared" si="2"/>
        <v>2.997694081475788E-2</v>
      </c>
      <c r="M55" s="17">
        <f t="shared" si="3"/>
        <v>3.0198019801980197E-2</v>
      </c>
      <c r="N55" s="5">
        <f t="shared" si="4"/>
        <v>4.9195976209707025E-2</v>
      </c>
      <c r="O55" s="16">
        <f t="shared" si="5"/>
        <v>-2.2107898722231734E-4</v>
      </c>
    </row>
    <row r="56" spans="1:15" x14ac:dyDescent="0.25">
      <c r="A56">
        <v>2071</v>
      </c>
      <c r="B56" s="2">
        <v>4020</v>
      </c>
      <c r="C56" s="2">
        <v>4020</v>
      </c>
      <c r="D56" s="2">
        <v>4020</v>
      </c>
      <c r="E56" s="2">
        <v>4020</v>
      </c>
      <c r="F56" s="2">
        <v>4020</v>
      </c>
      <c r="H56" s="2">
        <v>2081</v>
      </c>
      <c r="I56" s="2">
        <v>14289</v>
      </c>
      <c r="J56" s="5">
        <f t="shared" si="0"/>
        <v>0.51766169154228858</v>
      </c>
      <c r="K56" s="5">
        <f t="shared" si="1"/>
        <v>3.5544776119402983</v>
      </c>
      <c r="L56" s="17">
        <f t="shared" si="2"/>
        <v>2.9850746268656716E-2</v>
      </c>
      <c r="M56" s="17">
        <f t="shared" si="3"/>
        <v>2.9793368572801536E-2</v>
      </c>
      <c r="N56" s="5">
        <f t="shared" si="4"/>
        <v>4.9268668206312545E-2</v>
      </c>
      <c r="O56" s="16">
        <f t="shared" si="5"/>
        <v>5.737769585517985E-5</v>
      </c>
    </row>
    <row r="57" spans="1:15" x14ac:dyDescent="0.25">
      <c r="A57">
        <v>2072</v>
      </c>
      <c r="B57" s="2">
        <v>4140</v>
      </c>
      <c r="C57" s="2">
        <v>4140</v>
      </c>
      <c r="D57" s="2">
        <v>4140</v>
      </c>
      <c r="E57" s="2">
        <v>4140</v>
      </c>
      <c r="F57" s="2">
        <v>4140</v>
      </c>
      <c r="H57" s="2">
        <v>2143</v>
      </c>
      <c r="I57" s="2">
        <v>14993</v>
      </c>
      <c r="J57" s="5">
        <f t="shared" si="0"/>
        <v>0.51763285024154593</v>
      </c>
      <c r="K57" s="5">
        <f t="shared" si="1"/>
        <v>3.6214975845410629</v>
      </c>
      <c r="L57" s="17">
        <f t="shared" si="2"/>
        <v>3.0193236714975844E-2</v>
      </c>
      <c r="M57" s="17">
        <f t="shared" si="3"/>
        <v>3.0331311245916939E-2</v>
      </c>
      <c r="N57" s="5">
        <f t="shared" si="4"/>
        <v>4.9222970719669176E-2</v>
      </c>
      <c r="O57" s="16">
        <f t="shared" si="5"/>
        <v>-1.3807453094109509E-4</v>
      </c>
    </row>
    <row r="58" spans="1:15" x14ac:dyDescent="0.25">
      <c r="A58">
        <v>2073</v>
      </c>
      <c r="B58" s="2">
        <v>4265</v>
      </c>
      <c r="C58" s="2">
        <v>4265</v>
      </c>
      <c r="D58" s="2">
        <v>4265</v>
      </c>
      <c r="E58" s="2">
        <v>4265</v>
      </c>
      <c r="F58" s="2">
        <v>4265</v>
      </c>
      <c r="H58" s="2">
        <v>2208</v>
      </c>
      <c r="I58" s="2">
        <v>15731</v>
      </c>
      <c r="J58" s="5">
        <f t="shared" si="0"/>
        <v>0.51770222743259087</v>
      </c>
      <c r="K58" s="5">
        <f t="shared" si="1"/>
        <v>3.6883939038686986</v>
      </c>
      <c r="L58" s="17">
        <f t="shared" si="2"/>
        <v>3.0011723329425557E-2</v>
      </c>
      <c r="M58" s="17">
        <f t="shared" si="3"/>
        <v>2.9891304347826088E-2</v>
      </c>
      <c r="N58" s="5">
        <f t="shared" si="4"/>
        <v>4.9202212192486175E-2</v>
      </c>
      <c r="O58" s="16">
        <f t="shared" si="5"/>
        <v>1.2041898159946898E-4</v>
      </c>
    </row>
    <row r="59" spans="1:15" x14ac:dyDescent="0.25">
      <c r="A59">
        <v>2074</v>
      </c>
      <c r="B59" s="2">
        <v>4393</v>
      </c>
      <c r="C59" s="2">
        <v>4393</v>
      </c>
      <c r="D59" s="2">
        <v>4393</v>
      </c>
      <c r="E59" s="2">
        <v>4393</v>
      </c>
      <c r="F59" s="2">
        <v>4393</v>
      </c>
      <c r="H59" s="2">
        <v>2274</v>
      </c>
      <c r="I59" s="2">
        <v>16505</v>
      </c>
      <c r="J59" s="5">
        <f t="shared" si="0"/>
        <v>0.51764170270885501</v>
      </c>
      <c r="K59" s="5">
        <f t="shared" si="1"/>
        <v>3.7571135898019579</v>
      </c>
      <c r="L59" s="17">
        <f t="shared" si="2"/>
        <v>2.9820168449806509E-2</v>
      </c>
      <c r="M59" s="17">
        <f t="shared" si="3"/>
        <v>2.9903254177660508E-2</v>
      </c>
      <c r="N59" s="5">
        <f t="shared" si="4"/>
        <v>4.9257800666464707E-2</v>
      </c>
      <c r="O59" s="16">
        <f t="shared" si="5"/>
        <v>-8.3085727853999397E-5</v>
      </c>
    </row>
    <row r="60" spans="1:15" x14ac:dyDescent="0.25">
      <c r="A60">
        <v>2075</v>
      </c>
      <c r="B60" s="2">
        <v>4524</v>
      </c>
      <c r="C60" s="2">
        <v>4524</v>
      </c>
      <c r="D60" s="2">
        <v>4524</v>
      </c>
      <c r="E60" s="2">
        <v>4524</v>
      </c>
      <c r="F60" s="2">
        <v>4524</v>
      </c>
      <c r="H60" s="2">
        <v>2342</v>
      </c>
      <c r="I60" s="2">
        <v>17318</v>
      </c>
      <c r="J60" s="5">
        <f t="shared" si="0"/>
        <v>0.51768346595932802</v>
      </c>
      <c r="K60" s="5">
        <f t="shared" si="1"/>
        <v>3.8280282935455348</v>
      </c>
      <c r="L60" s="17">
        <f t="shared" si="2"/>
        <v>3.0061892130857647E-2</v>
      </c>
      <c r="M60" s="17">
        <f t="shared" si="3"/>
        <v>2.9888983774551667E-2</v>
      </c>
      <c r="N60" s="5">
        <f t="shared" si="4"/>
        <v>4.9197366901489778E-2</v>
      </c>
      <c r="O60" s="16">
        <f t="shared" si="5"/>
        <v>1.7290835630598064E-4</v>
      </c>
    </row>
    <row r="61" spans="1:15" x14ac:dyDescent="0.25">
      <c r="A61">
        <v>2076</v>
      </c>
      <c r="B61" s="2">
        <v>4660</v>
      </c>
      <c r="C61" s="2">
        <v>4660</v>
      </c>
      <c r="D61" s="2">
        <v>4660</v>
      </c>
      <c r="E61" s="2">
        <v>4660</v>
      </c>
      <c r="F61" s="2">
        <v>4660</v>
      </c>
      <c r="H61" s="2">
        <v>2412</v>
      </c>
      <c r="I61" s="2">
        <v>18170</v>
      </c>
      <c r="J61" s="5">
        <f t="shared" si="0"/>
        <v>0.51759656652360519</v>
      </c>
      <c r="K61" s="5">
        <f t="shared" si="1"/>
        <v>3.8991416309012874</v>
      </c>
      <c r="L61" s="17">
        <f t="shared" si="2"/>
        <v>3.0042918454935622E-2</v>
      </c>
      <c r="M61" s="17">
        <f t="shared" si="3"/>
        <v>3.0265339966832505E-2</v>
      </c>
      <c r="N61" s="5">
        <f t="shared" si="4"/>
        <v>4.925701706108971E-2</v>
      </c>
      <c r="O61" s="16">
        <f t="shared" si="5"/>
        <v>-2.2242151189688295E-4</v>
      </c>
    </row>
    <row r="62" spans="1:15" x14ac:dyDescent="0.25">
      <c r="A62">
        <v>2077</v>
      </c>
      <c r="B62" s="2">
        <v>4800</v>
      </c>
      <c r="C62" s="2">
        <v>4800</v>
      </c>
      <c r="D62" s="2">
        <v>4800</v>
      </c>
      <c r="E62" s="2">
        <v>4800</v>
      </c>
      <c r="F62" s="2">
        <v>4800</v>
      </c>
      <c r="H62" s="2">
        <v>2485</v>
      </c>
      <c r="I62" s="2">
        <v>19065</v>
      </c>
      <c r="J62" s="5">
        <f t="shared" si="0"/>
        <v>0.51770833333333333</v>
      </c>
      <c r="K62" s="5">
        <f t="shared" si="1"/>
        <v>3.9718749999999998</v>
      </c>
      <c r="L62" s="17">
        <f t="shared" si="2"/>
        <v>0.03</v>
      </c>
      <c r="M62" s="17">
        <f t="shared" si="3"/>
        <v>2.977867203219316E-2</v>
      </c>
      <c r="N62" s="5">
        <f t="shared" si="4"/>
        <v>4.9200104904274851E-2</v>
      </c>
      <c r="O62" s="16">
        <f t="shared" si="5"/>
        <v>2.2132796780683847E-4</v>
      </c>
    </row>
    <row r="63" spans="1:15" x14ac:dyDescent="0.25">
      <c r="A63">
        <v>2078</v>
      </c>
      <c r="B63" s="2">
        <v>4944</v>
      </c>
      <c r="C63" s="2">
        <v>4944</v>
      </c>
      <c r="D63" s="2">
        <v>4944</v>
      </c>
      <c r="E63" s="2">
        <v>4944</v>
      </c>
      <c r="F63" s="2">
        <v>4944</v>
      </c>
      <c r="H63" s="2">
        <v>2559</v>
      </c>
      <c r="I63" s="2">
        <v>20003</v>
      </c>
      <c r="J63" s="5">
        <f t="shared" si="0"/>
        <v>0.51759708737864074</v>
      </c>
      <c r="K63" s="5">
        <f t="shared" si="1"/>
        <v>4.045914239482201</v>
      </c>
      <c r="L63" s="17">
        <f t="shared" si="2"/>
        <v>2.9935275080906147E-2</v>
      </c>
      <c r="M63" s="17">
        <f t="shared" si="3"/>
        <v>3.0089878858929268E-2</v>
      </c>
      <c r="N63" s="5">
        <f t="shared" si="4"/>
        <v>4.9242613607958806E-2</v>
      </c>
      <c r="O63" s="16">
        <f t="shared" si="5"/>
        <v>-1.5460377802312131E-4</v>
      </c>
    </row>
    <row r="64" spans="1:15" x14ac:dyDescent="0.25">
      <c r="A64">
        <v>2079</v>
      </c>
      <c r="B64" s="2">
        <v>5092</v>
      </c>
      <c r="C64" s="2">
        <v>5092</v>
      </c>
      <c r="D64" s="2">
        <v>5092</v>
      </c>
      <c r="E64" s="2">
        <v>5092</v>
      </c>
      <c r="F64" s="2">
        <v>5092</v>
      </c>
      <c r="H64" s="2">
        <v>2636</v>
      </c>
      <c r="I64" s="2">
        <v>20988</v>
      </c>
      <c r="J64" s="5">
        <f t="shared" si="0"/>
        <v>0.51767478397486255</v>
      </c>
      <c r="K64" s="5">
        <f t="shared" si="1"/>
        <v>4.1217596229379421</v>
      </c>
      <c r="L64" s="17">
        <f t="shared" si="2"/>
        <v>3.0047132757266299E-2</v>
      </c>
      <c r="M64" s="17">
        <f t="shared" si="3"/>
        <v>2.9969650986342945E-2</v>
      </c>
      <c r="N64" s="5">
        <f t="shared" si="4"/>
        <v>4.9218601105393556E-2</v>
      </c>
      <c r="O64" s="16">
        <f t="shared" si="5"/>
        <v>7.7481770923353704E-5</v>
      </c>
    </row>
    <row r="65" spans="1:15" x14ac:dyDescent="0.25">
      <c r="A65">
        <v>2080</v>
      </c>
      <c r="B65" s="2">
        <v>5245</v>
      </c>
      <c r="C65" s="2">
        <v>5245</v>
      </c>
      <c r="D65" s="2">
        <v>5245</v>
      </c>
      <c r="E65" s="2">
        <v>5245</v>
      </c>
      <c r="F65" s="2">
        <v>5245</v>
      </c>
      <c r="H65" s="2">
        <v>2715</v>
      </c>
      <c r="I65" s="2">
        <v>22021</v>
      </c>
      <c r="J65" s="5">
        <f t="shared" si="0"/>
        <v>0.5176358436606292</v>
      </c>
      <c r="K65" s="5">
        <f t="shared" si="1"/>
        <v>4.1984747378455669</v>
      </c>
      <c r="L65" s="17">
        <f t="shared" si="2"/>
        <v>2.9933269780743565E-2</v>
      </c>
      <c r="M65" s="17">
        <f t="shared" si="3"/>
        <v>3.0202578268876613E-2</v>
      </c>
      <c r="N65" s="5">
        <f t="shared" si="4"/>
        <v>2.2523954407156804E-2</v>
      </c>
      <c r="O65" s="16">
        <f t="shared" si="5"/>
        <v>-2.6930848813304722E-4</v>
      </c>
    </row>
    <row r="66" spans="1:15" x14ac:dyDescent="0.25">
      <c r="A66">
        <v>2081</v>
      </c>
      <c r="B66" s="2">
        <v>5402</v>
      </c>
      <c r="C66" s="2">
        <v>5402</v>
      </c>
      <c r="D66" s="2">
        <v>5402</v>
      </c>
      <c r="E66" s="2">
        <v>5402</v>
      </c>
      <c r="F66" s="2">
        <v>5402</v>
      </c>
      <c r="H66" s="2">
        <v>2797</v>
      </c>
      <c r="I66" s="2">
        <v>22517</v>
      </c>
      <c r="J66" s="5">
        <f t="shared" si="0"/>
        <v>0.5177711958533876</v>
      </c>
      <c r="K66" s="5">
        <f t="shared" si="1"/>
        <v>4.1682710107367642</v>
      </c>
      <c r="L66" s="17">
        <f t="shared" si="2"/>
        <v>2.9988893002591634E-2</v>
      </c>
      <c r="M66" s="17">
        <f t="shared" si="3"/>
        <v>3.0032177332856631E-2</v>
      </c>
      <c r="N66" s="5">
        <f t="shared" si="4"/>
        <v>2.2560731891459785E-2</v>
      </c>
      <c r="O66" s="16">
        <f t="shared" si="5"/>
        <v>-4.3284330264996979E-5</v>
      </c>
    </row>
    <row r="67" spans="1:15" x14ac:dyDescent="0.25">
      <c r="A67">
        <v>2082</v>
      </c>
      <c r="B67" s="2">
        <v>5564</v>
      </c>
      <c r="C67" s="2">
        <v>5564</v>
      </c>
      <c r="D67" s="2">
        <v>5564</v>
      </c>
      <c r="E67" s="2">
        <v>5564</v>
      </c>
      <c r="F67" s="2">
        <v>5564</v>
      </c>
      <c r="H67" s="2">
        <v>2881</v>
      </c>
      <c r="I67" s="2">
        <v>23025</v>
      </c>
      <c r="J67" s="5">
        <f t="shared" si="0"/>
        <v>0.51779295470884257</v>
      </c>
      <c r="K67" s="5">
        <f t="shared" si="1"/>
        <v>4.1382099209202012</v>
      </c>
      <c r="L67" s="17">
        <f t="shared" si="2"/>
        <v>3.0014378145219268E-2</v>
      </c>
      <c r="M67" s="17">
        <f t="shared" si="3"/>
        <v>2.9850746268656716E-2</v>
      </c>
      <c r="N67" s="5">
        <f t="shared" si="4"/>
        <v>2.2540716612377849E-2</v>
      </c>
      <c r="O67" s="16">
        <f t="shared" si="5"/>
        <v>1.636318765625526E-4</v>
      </c>
    </row>
    <row r="68" spans="1:15" x14ac:dyDescent="0.25">
      <c r="A68">
        <v>2083</v>
      </c>
      <c r="B68" s="2">
        <v>5731</v>
      </c>
      <c r="C68" s="2">
        <v>5731</v>
      </c>
      <c r="D68" s="2">
        <v>5731</v>
      </c>
      <c r="E68" s="2">
        <v>5731</v>
      </c>
      <c r="F68" s="2">
        <v>5731</v>
      </c>
      <c r="H68" s="2">
        <v>2967</v>
      </c>
      <c r="I68" s="2">
        <v>23544</v>
      </c>
      <c r="J68" s="5">
        <f t="shared" si="0"/>
        <v>0.51771069621357524</v>
      </c>
      <c r="K68" s="5">
        <f t="shared" si="1"/>
        <v>4.108183563077997</v>
      </c>
      <c r="L68" s="17">
        <f t="shared" si="2"/>
        <v>3.001221427325074E-2</v>
      </c>
      <c r="M68" s="17">
        <f t="shared" si="3"/>
        <v>2.9996629592180656E-2</v>
      </c>
      <c r="N68" s="5">
        <f t="shared" si="4"/>
        <v>2.2511043153244988E-2</v>
      </c>
      <c r="O68" s="16">
        <f t="shared" si="5"/>
        <v>1.5584681070084788E-5</v>
      </c>
    </row>
    <row r="69" spans="1:15" x14ac:dyDescent="0.25">
      <c r="A69">
        <v>2084</v>
      </c>
      <c r="B69" s="2">
        <v>5903</v>
      </c>
      <c r="C69" s="2">
        <v>5903</v>
      </c>
      <c r="D69" s="2">
        <v>5903</v>
      </c>
      <c r="E69" s="2">
        <v>5903</v>
      </c>
      <c r="F69" s="2">
        <v>5903</v>
      </c>
      <c r="H69" s="2">
        <v>3056</v>
      </c>
      <c r="I69" s="2">
        <v>24074</v>
      </c>
      <c r="J69" s="5">
        <f t="shared" si="0"/>
        <v>0.51770286295104184</v>
      </c>
      <c r="K69" s="5">
        <f t="shared" si="1"/>
        <v>4.0782652888361852</v>
      </c>
      <c r="L69" s="17">
        <f t="shared" si="2"/>
        <v>2.9984753515161781E-2</v>
      </c>
      <c r="M69" s="17">
        <f t="shared" si="3"/>
        <v>3.0104712041884817E-2</v>
      </c>
      <c r="N69" s="5">
        <f t="shared" si="4"/>
        <v>2.2555454016781589E-2</v>
      </c>
      <c r="O69" s="16">
        <f t="shared" si="5"/>
        <v>-1.1995852672303658E-4</v>
      </c>
    </row>
    <row r="70" spans="1:15" x14ac:dyDescent="0.25">
      <c r="A70">
        <v>2085</v>
      </c>
      <c r="B70" s="2">
        <v>6080</v>
      </c>
      <c r="C70" s="2">
        <v>6080</v>
      </c>
      <c r="D70" s="2">
        <v>6080</v>
      </c>
      <c r="E70" s="2">
        <v>6080</v>
      </c>
      <c r="F70" s="2">
        <v>6080</v>
      </c>
      <c r="H70" s="2">
        <v>3148</v>
      </c>
      <c r="I70" s="2">
        <v>24617</v>
      </c>
      <c r="J70" s="5">
        <f t="shared" si="0"/>
        <v>0.51776315789473681</v>
      </c>
      <c r="K70" s="5">
        <f t="shared" si="1"/>
        <v>4.048848684210526</v>
      </c>
      <c r="L70" s="17">
        <f t="shared" si="2"/>
        <v>3.0098684210526316E-2</v>
      </c>
      <c r="M70" s="17">
        <f t="shared" si="3"/>
        <v>2.9860228716645489E-2</v>
      </c>
      <c r="N70" s="5">
        <f t="shared" si="4"/>
        <v>2.2545395458423042E-2</v>
      </c>
      <c r="O70" s="16">
        <f t="shared" si="5"/>
        <v>2.3845549388082712E-4</v>
      </c>
    </row>
    <row r="71" spans="1:15" x14ac:dyDescent="0.25">
      <c r="A71">
        <v>2086</v>
      </c>
      <c r="B71" s="2">
        <v>6263</v>
      </c>
      <c r="C71" s="2">
        <v>6263</v>
      </c>
      <c r="D71" s="2">
        <v>6263</v>
      </c>
      <c r="E71" s="2">
        <v>6263</v>
      </c>
      <c r="F71" s="2">
        <v>6263</v>
      </c>
      <c r="H71" s="2">
        <v>3242</v>
      </c>
      <c r="I71" s="2">
        <v>25172</v>
      </c>
      <c r="J71" s="5">
        <f t="shared" si="0"/>
        <v>0.51764330193198149</v>
      </c>
      <c r="K71" s="5">
        <f t="shared" si="1"/>
        <v>4.0191601468944596</v>
      </c>
      <c r="L71" s="17">
        <f t="shared" si="2"/>
        <v>3.0017563467986588E-2</v>
      </c>
      <c r="M71" s="17">
        <f t="shared" si="3"/>
        <v>2.9919802590993215E-2</v>
      </c>
      <c r="N71" s="5">
        <f t="shared" si="4"/>
        <v>2.2525027808676306E-2</v>
      </c>
      <c r="O71" s="16">
        <f t="shared" si="5"/>
        <v>9.7760876993372575E-5</v>
      </c>
    </row>
    <row r="72" spans="1:15" x14ac:dyDescent="0.25">
      <c r="A72">
        <v>2087</v>
      </c>
      <c r="B72" s="2">
        <v>6451</v>
      </c>
      <c r="C72" s="2">
        <v>6451</v>
      </c>
      <c r="D72" s="2">
        <v>6451</v>
      </c>
      <c r="E72" s="2">
        <v>6451</v>
      </c>
      <c r="F72" s="2">
        <v>6451</v>
      </c>
      <c r="H72" s="2">
        <v>3339</v>
      </c>
      <c r="I72" s="2">
        <v>25739</v>
      </c>
      <c r="J72" s="5">
        <f t="shared" ref="J72:J85" si="6">H72/B72</f>
        <v>0.51759417144628739</v>
      </c>
      <c r="K72" s="5">
        <f t="shared" ref="K72:K85" si="7">I72/B72</f>
        <v>3.9899240427840645</v>
      </c>
      <c r="L72" s="17">
        <f t="shared" ref="L72:L84" si="8">(B73-B72)/B72</f>
        <v>2.9917842195008527E-2</v>
      </c>
      <c r="M72" s="17">
        <f t="shared" ref="M72:M84" si="9">(H73-H72)/H72</f>
        <v>3.0248577418388739E-2</v>
      </c>
      <c r="N72" s="5">
        <f t="shared" ref="N72:N84" si="10">(I73-I72)/I72</f>
        <v>2.2533897975834338E-2</v>
      </c>
      <c r="O72" s="16">
        <f t="shared" ref="O72:O84" si="11">L72-M72</f>
        <v>-3.307352233802123E-4</v>
      </c>
    </row>
    <row r="73" spans="1:15" x14ac:dyDescent="0.25">
      <c r="A73">
        <v>2088</v>
      </c>
      <c r="B73" s="2">
        <v>6644</v>
      </c>
      <c r="C73" s="2">
        <v>6644</v>
      </c>
      <c r="D73" s="2">
        <v>6644</v>
      </c>
      <c r="E73" s="2">
        <v>6644</v>
      </c>
      <c r="F73" s="2">
        <v>6644</v>
      </c>
      <c r="H73" s="2">
        <v>3440</v>
      </c>
      <c r="I73" s="2">
        <v>26319</v>
      </c>
      <c r="J73" s="5">
        <f t="shared" si="6"/>
        <v>0.51776038531005419</v>
      </c>
      <c r="K73" s="5">
        <f t="shared" si="7"/>
        <v>3.9613184828416617</v>
      </c>
      <c r="L73" s="17">
        <f t="shared" si="8"/>
        <v>3.0102347983142687E-2</v>
      </c>
      <c r="M73" s="17">
        <f t="shared" si="9"/>
        <v>2.994186046511628E-2</v>
      </c>
      <c r="N73" s="5">
        <f t="shared" si="10"/>
        <v>2.2531251187355144E-2</v>
      </c>
      <c r="O73" s="16">
        <f t="shared" si="11"/>
        <v>1.6048751802640732E-4</v>
      </c>
    </row>
    <row r="74" spans="1:15" x14ac:dyDescent="0.25">
      <c r="A74">
        <v>2089</v>
      </c>
      <c r="B74" s="2">
        <v>6844</v>
      </c>
      <c r="C74" s="2">
        <v>6844</v>
      </c>
      <c r="D74" s="2">
        <v>6844</v>
      </c>
      <c r="E74" s="2">
        <v>6844</v>
      </c>
      <c r="F74" s="2">
        <v>6844</v>
      </c>
      <c r="H74" s="2">
        <v>3543</v>
      </c>
      <c r="I74" s="2">
        <v>26912</v>
      </c>
      <c r="J74" s="5">
        <f t="shared" si="6"/>
        <v>0.51767971946230273</v>
      </c>
      <c r="K74" s="5">
        <f t="shared" si="7"/>
        <v>3.9322033898305087</v>
      </c>
      <c r="L74" s="17">
        <f t="shared" si="8"/>
        <v>2.9953243717124489E-2</v>
      </c>
      <c r="M74" s="17">
        <f t="shared" si="9"/>
        <v>2.9918148461755573E-2</v>
      </c>
      <c r="N74" s="5">
        <f t="shared" si="10"/>
        <v>2.2517835909631391E-2</v>
      </c>
      <c r="O74" s="16">
        <f t="shared" si="11"/>
        <v>3.5095255368915862E-5</v>
      </c>
    </row>
    <row r="75" spans="1:15" x14ac:dyDescent="0.25">
      <c r="A75">
        <v>2090</v>
      </c>
      <c r="B75" s="2">
        <v>7049</v>
      </c>
      <c r="C75" s="2">
        <v>7049</v>
      </c>
      <c r="D75" s="2">
        <v>7049</v>
      </c>
      <c r="E75" s="2">
        <v>7049</v>
      </c>
      <c r="F75" s="2">
        <v>7049</v>
      </c>
      <c r="H75" s="2">
        <v>3649</v>
      </c>
      <c r="I75" s="2">
        <v>27518</v>
      </c>
      <c r="J75" s="5">
        <f t="shared" si="6"/>
        <v>0.51766207972762091</v>
      </c>
      <c r="K75" s="5">
        <f t="shared" si="7"/>
        <v>3.9038161441339199</v>
      </c>
      <c r="L75" s="17">
        <f t="shared" si="8"/>
        <v>2.9933323875727055E-2</v>
      </c>
      <c r="M75" s="17">
        <f t="shared" si="9"/>
        <v>3.0145245272677444E-2</v>
      </c>
      <c r="N75" s="5">
        <f t="shared" si="10"/>
        <v>3.5249654771422341E-2</v>
      </c>
      <c r="O75" s="16">
        <f t="shared" si="11"/>
        <v>-2.1192139695038956E-4</v>
      </c>
    </row>
    <row r="76" spans="1:15" x14ac:dyDescent="0.25">
      <c r="A76">
        <v>2091</v>
      </c>
      <c r="B76" s="2">
        <v>7260</v>
      </c>
      <c r="C76" s="2">
        <v>7260</v>
      </c>
      <c r="D76" s="2">
        <v>7260</v>
      </c>
      <c r="E76" s="2">
        <v>7260</v>
      </c>
      <c r="F76" s="2">
        <v>7260</v>
      </c>
      <c r="H76" s="2">
        <v>3759</v>
      </c>
      <c r="I76" s="2">
        <v>28488</v>
      </c>
      <c r="J76" s="5">
        <f t="shared" si="6"/>
        <v>0.51776859504132233</v>
      </c>
      <c r="K76" s="5">
        <f t="shared" si="7"/>
        <v>3.9239669421487604</v>
      </c>
      <c r="L76" s="17">
        <f t="shared" si="8"/>
        <v>3.002754820936639E-2</v>
      </c>
      <c r="M76" s="17">
        <f t="shared" si="9"/>
        <v>2.9795158286778398E-2</v>
      </c>
      <c r="N76" s="5">
        <f t="shared" si="10"/>
        <v>3.5207806795843864E-2</v>
      </c>
      <c r="O76" s="16">
        <f t="shared" si="11"/>
        <v>2.3238992258799163E-4</v>
      </c>
    </row>
    <row r="77" spans="1:15" x14ac:dyDescent="0.25">
      <c r="A77">
        <v>2092</v>
      </c>
      <c r="B77" s="2">
        <v>7478</v>
      </c>
      <c r="C77" s="2">
        <v>7478</v>
      </c>
      <c r="D77" s="2">
        <v>7478</v>
      </c>
      <c r="E77" s="2">
        <v>7478</v>
      </c>
      <c r="F77" s="2">
        <v>7478</v>
      </c>
      <c r="H77" s="2">
        <v>3871</v>
      </c>
      <c r="I77" s="2">
        <v>29491</v>
      </c>
      <c r="J77" s="5">
        <f t="shared" si="6"/>
        <v>0.51765177855041455</v>
      </c>
      <c r="K77" s="5">
        <f t="shared" si="7"/>
        <v>3.9437015244717837</v>
      </c>
      <c r="L77" s="17">
        <f t="shared" si="8"/>
        <v>2.0058839261834716E-2</v>
      </c>
      <c r="M77" s="17">
        <f t="shared" si="9"/>
        <v>2.0149832084732627E-2</v>
      </c>
      <c r="N77" s="5">
        <f t="shared" si="10"/>
        <v>3.5231087450408601E-2</v>
      </c>
      <c r="O77" s="16">
        <f t="shared" si="11"/>
        <v>-9.099282289791108E-5</v>
      </c>
    </row>
    <row r="78" spans="1:15" x14ac:dyDescent="0.25">
      <c r="A78">
        <v>2093</v>
      </c>
      <c r="B78" s="2">
        <v>7628</v>
      </c>
      <c r="C78" s="2">
        <v>7628</v>
      </c>
      <c r="D78" s="2">
        <v>7628</v>
      </c>
      <c r="E78" s="2">
        <v>7628</v>
      </c>
      <c r="F78" s="2">
        <v>7628</v>
      </c>
      <c r="H78" s="2">
        <v>3949</v>
      </c>
      <c r="I78" s="2">
        <v>30530</v>
      </c>
      <c r="J78" s="5">
        <f t="shared" si="6"/>
        <v>0.51769795490298898</v>
      </c>
      <c r="K78" s="5">
        <f t="shared" si="7"/>
        <v>4.0023597273203988</v>
      </c>
      <c r="L78" s="17">
        <f t="shared" si="8"/>
        <v>1.9926586261143155E-2</v>
      </c>
      <c r="M78" s="17">
        <f t="shared" si="9"/>
        <v>2.0005064573309698E-2</v>
      </c>
      <c r="N78" s="5">
        <f t="shared" si="10"/>
        <v>3.5211267605633804E-2</v>
      </c>
      <c r="O78" s="16">
        <f t="shared" si="11"/>
        <v>-7.8478312166542497E-5</v>
      </c>
    </row>
    <row r="79" spans="1:15" x14ac:dyDescent="0.25">
      <c r="A79">
        <v>2094</v>
      </c>
      <c r="B79" s="2">
        <v>7780</v>
      </c>
      <c r="C79" s="2">
        <v>7780</v>
      </c>
      <c r="D79" s="2">
        <v>7780</v>
      </c>
      <c r="E79" s="2">
        <v>7780</v>
      </c>
      <c r="F79" s="2">
        <v>7780</v>
      </c>
      <c r="H79" s="2">
        <v>4028</v>
      </c>
      <c r="I79" s="2">
        <v>31605</v>
      </c>
      <c r="J79" s="5">
        <f t="shared" si="6"/>
        <v>0.51773778920308489</v>
      </c>
      <c r="K79" s="5">
        <f t="shared" si="7"/>
        <v>4.0623393316195369</v>
      </c>
      <c r="L79" s="17">
        <f t="shared" si="8"/>
        <v>2.0051413881748071E-2</v>
      </c>
      <c r="M79" s="17">
        <f t="shared" si="9"/>
        <v>1.9860973187686197E-2</v>
      </c>
      <c r="N79" s="5">
        <f t="shared" si="10"/>
        <v>3.5247587407055844E-2</v>
      </c>
      <c r="O79" s="16">
        <f t="shared" si="11"/>
        <v>1.90440694061874E-4</v>
      </c>
    </row>
    <row r="80" spans="1:15" x14ac:dyDescent="0.25">
      <c r="A80">
        <v>2095</v>
      </c>
      <c r="B80" s="2">
        <v>7936</v>
      </c>
      <c r="C80" s="2">
        <v>7936</v>
      </c>
      <c r="D80" s="2">
        <v>7936</v>
      </c>
      <c r="E80" s="2">
        <v>7936</v>
      </c>
      <c r="F80" s="2">
        <v>7936</v>
      </c>
      <c r="H80" s="2">
        <v>4108</v>
      </c>
      <c r="I80" s="2">
        <v>32719</v>
      </c>
      <c r="J80" s="5">
        <f t="shared" si="6"/>
        <v>0.51764112903225812</v>
      </c>
      <c r="K80" s="5">
        <f t="shared" si="7"/>
        <v>4.122857862903226</v>
      </c>
      <c r="L80" s="17">
        <f t="shared" si="8"/>
        <v>2.0035282258064516E-2</v>
      </c>
      <c r="M80" s="17">
        <f t="shared" si="9"/>
        <v>1.9961051606621226E-2</v>
      </c>
      <c r="N80" s="5">
        <f t="shared" si="10"/>
        <v>3.5208900027506956E-2</v>
      </c>
      <c r="O80" s="16">
        <f t="shared" si="11"/>
        <v>7.4230651443289719E-5</v>
      </c>
    </row>
    <row r="81" spans="1:15" x14ac:dyDescent="0.25">
      <c r="A81">
        <v>2096</v>
      </c>
      <c r="B81" s="2">
        <v>8095</v>
      </c>
      <c r="C81" s="2">
        <v>8095</v>
      </c>
      <c r="D81" s="2">
        <v>8095</v>
      </c>
      <c r="E81" s="2">
        <v>8095</v>
      </c>
      <c r="F81" s="2">
        <v>8095</v>
      </c>
      <c r="H81" s="2">
        <v>4190</v>
      </c>
      <c r="I81" s="2">
        <v>33871</v>
      </c>
      <c r="J81" s="5">
        <f t="shared" si="6"/>
        <v>0.51760345892526249</v>
      </c>
      <c r="K81" s="5">
        <f t="shared" si="7"/>
        <v>4.1841877702285357</v>
      </c>
      <c r="L81" s="17">
        <f t="shared" si="8"/>
        <v>1.9888820259419394E-2</v>
      </c>
      <c r="M81" s="17">
        <f t="shared" si="9"/>
        <v>2.0047732696897375E-2</v>
      </c>
      <c r="N81" s="5">
        <f t="shared" si="10"/>
        <v>3.5221871217265506E-2</v>
      </c>
      <c r="O81" s="16">
        <f t="shared" si="11"/>
        <v>-1.5891243747798156E-4</v>
      </c>
    </row>
    <row r="82" spans="1:15" x14ac:dyDescent="0.25">
      <c r="A82">
        <v>2097</v>
      </c>
      <c r="B82" s="2">
        <v>8256</v>
      </c>
      <c r="C82" s="2">
        <v>8256</v>
      </c>
      <c r="D82" s="2">
        <v>8256</v>
      </c>
      <c r="E82" s="2">
        <v>8256</v>
      </c>
      <c r="F82" s="2">
        <v>8256</v>
      </c>
      <c r="H82" s="2">
        <v>4274</v>
      </c>
      <c r="I82" s="2">
        <v>35064</v>
      </c>
      <c r="J82" s="5">
        <f t="shared" si="6"/>
        <v>0.51768410852713176</v>
      </c>
      <c r="K82" s="5">
        <f t="shared" si="7"/>
        <v>4.2470930232558137</v>
      </c>
      <c r="L82" s="17">
        <f t="shared" si="8"/>
        <v>2.0106589147286823E-2</v>
      </c>
      <c r="M82" s="17">
        <f t="shared" si="9"/>
        <v>2.0121665886757137E-2</v>
      </c>
      <c r="N82" s="5">
        <f t="shared" si="10"/>
        <v>3.5221309605293176E-2</v>
      </c>
      <c r="O82" s="16">
        <f t="shared" si="11"/>
        <v>-1.5076739470314127E-5</v>
      </c>
    </row>
    <row r="83" spans="1:15" x14ac:dyDescent="0.25">
      <c r="A83">
        <v>2098</v>
      </c>
      <c r="B83" s="2">
        <v>8422</v>
      </c>
      <c r="C83" s="2">
        <v>8422</v>
      </c>
      <c r="D83" s="2">
        <v>8422</v>
      </c>
      <c r="E83" s="2">
        <v>8422</v>
      </c>
      <c r="F83" s="2">
        <v>8422</v>
      </c>
      <c r="H83" s="2">
        <v>4360</v>
      </c>
      <c r="I83" s="2">
        <v>36299</v>
      </c>
      <c r="J83" s="5">
        <f t="shared" si="6"/>
        <v>0.51769175967703629</v>
      </c>
      <c r="K83" s="5">
        <f t="shared" si="7"/>
        <v>4.3100213725955827</v>
      </c>
      <c r="L83" s="17">
        <f t="shared" si="8"/>
        <v>1.9947755877463787E-2</v>
      </c>
      <c r="M83" s="17">
        <f t="shared" si="9"/>
        <v>1.9954128440366974E-2</v>
      </c>
      <c r="N83" s="5">
        <f t="shared" si="10"/>
        <v>3.5235130444364861E-2</v>
      </c>
      <c r="O83" s="16">
        <f t="shared" si="11"/>
        <v>-6.3725629031868847E-6</v>
      </c>
    </row>
    <row r="84" spans="1:15" x14ac:dyDescent="0.25">
      <c r="A84">
        <v>2099</v>
      </c>
      <c r="B84" s="2">
        <v>8590</v>
      </c>
      <c r="C84" s="2">
        <v>8590</v>
      </c>
      <c r="D84" s="2">
        <v>8590</v>
      </c>
      <c r="E84" s="2">
        <v>8590</v>
      </c>
      <c r="F84" s="2">
        <v>8590</v>
      </c>
      <c r="H84" s="2">
        <v>4447</v>
      </c>
      <c r="I84" s="2">
        <v>37578</v>
      </c>
      <c r="J84" s="5">
        <f t="shared" si="6"/>
        <v>0.51769499417927822</v>
      </c>
      <c r="K84" s="5">
        <f t="shared" si="7"/>
        <v>4.3746216530849829</v>
      </c>
      <c r="L84" s="17">
        <f t="shared" si="8"/>
        <v>2.0023282887077998E-2</v>
      </c>
      <c r="M84" s="17">
        <f t="shared" si="9"/>
        <v>2.0013492241960872E-2</v>
      </c>
      <c r="N84" s="5">
        <f t="shared" si="10"/>
        <v>3.5233381233700567E-2</v>
      </c>
      <c r="O84" s="16">
        <f t="shared" si="11"/>
        <v>9.7906451171254905E-6</v>
      </c>
    </row>
    <row r="85" spans="1:15" x14ac:dyDescent="0.25">
      <c r="A85">
        <v>2100</v>
      </c>
      <c r="B85" s="2">
        <v>8762</v>
      </c>
      <c r="C85" s="2">
        <v>8762</v>
      </c>
      <c r="D85" s="2">
        <v>8762</v>
      </c>
      <c r="E85" s="2">
        <v>8762</v>
      </c>
      <c r="F85" s="2">
        <v>8762</v>
      </c>
      <c r="H85" s="2">
        <v>4536</v>
      </c>
      <c r="I85" s="2">
        <v>38902</v>
      </c>
      <c r="J85" s="5">
        <f t="shared" si="6"/>
        <v>0.51769002510842277</v>
      </c>
      <c r="K85" s="5">
        <f t="shared" si="7"/>
        <v>4.4398539146313629</v>
      </c>
      <c r="L85" s="5"/>
      <c r="M85" s="5"/>
      <c r="N85" s="5"/>
      <c r="O85" s="16"/>
    </row>
    <row r="86" spans="1:15" x14ac:dyDescent="0.25">
      <c r="O86" s="16"/>
    </row>
    <row r="87" spans="1:15" x14ac:dyDescent="0.25">
      <c r="A87" s="5" t="s">
        <v>59</v>
      </c>
    </row>
    <row r="88" spans="1:15" x14ac:dyDescent="0.25">
      <c r="A88" s="5" t="s">
        <v>60</v>
      </c>
    </row>
  </sheetData>
  <mergeCells count="2">
    <mergeCell ref="B5:F5"/>
    <mergeCell ref="H5:I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AB9A621E939946A7D6B7587F69CAFC" ma:contentTypeVersion="16" ma:contentTypeDescription="Opprett et nytt dokument." ma:contentTypeScope="" ma:versionID="101f89e92193831f683ef8b27b142869">
  <xsd:schema xmlns:xsd="http://www.w3.org/2001/XMLSchema" xmlns:xs="http://www.w3.org/2001/XMLSchema" xmlns:p="http://schemas.microsoft.com/office/2006/metadata/properties" xmlns:ns2="f1fd0a4c-7e1a-4264-bd93-427fee9c1a50" xmlns:ns3="345d1026-c989-4e0e-b2af-413745703328" targetNamespace="http://schemas.microsoft.com/office/2006/metadata/properties" ma:root="true" ma:fieldsID="5526c93081b7edb883b25916fd5056be" ns2:_="" ns3:_="">
    <xsd:import namespace="f1fd0a4c-7e1a-4264-bd93-427fee9c1a50"/>
    <xsd:import namespace="345d1026-c989-4e0e-b2af-413745703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d0a4c-7e1a-4264-bd93-427fee9c1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d1026-c989-4e0e-b2af-41374570332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066ad88-b9ac-4229-b607-c14c19c11950}" ma:internalName="TaxCatchAll" ma:showField="CatchAllData" ma:web="345d1026-c989-4e0e-b2af-4137457033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45d1026-c989-4e0e-b2af-413745703328">
      <UserInfo>
        <DisplayName>Andresen Stian Rein</DisplayName>
        <AccountId>629</AccountId>
        <AccountType/>
      </UserInfo>
      <UserInfo>
        <DisplayName>Sæther Bent Arne</DisplayName>
        <AccountId>627</AccountId>
        <AccountType/>
      </UserInfo>
      <UserInfo>
        <DisplayName>Gislerud Anne</DisplayName>
        <AccountId>626</AccountId>
        <AccountType/>
      </UserInfo>
      <UserInfo>
        <DisplayName>Ræder Shirin</DisplayName>
        <AccountId>624</AccountId>
        <AccountType/>
      </UserInfo>
      <UserInfo>
        <DisplayName>Aurland-Bredesen Kine Josefine</DisplayName>
        <AccountId>628</AccountId>
        <AccountType/>
      </UserInfo>
      <UserInfo>
        <DisplayName>Norseng Robert Bjørnøy</DisplayName>
        <AccountId>625</AccountId>
        <AccountType/>
      </UserInfo>
    </SharedWithUsers>
    <TaxCatchAll xmlns="345d1026-c989-4e0e-b2af-413745703328" xsi:nil="true"/>
    <lcf76f155ced4ddcb4097134ff3c332f xmlns="f1fd0a4c-7e1a-4264-bd93-427fee9c1a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E0A0C3-E69A-48B3-B164-007DCFA4B4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65C991-075E-4616-87FE-2701AD961208}"/>
</file>

<file path=customXml/itemProps3.xml><?xml version="1.0" encoding="utf-8"?>
<ds:datastoreItem xmlns:ds="http://schemas.openxmlformats.org/officeDocument/2006/customXml" ds:itemID="{6F114E69-EFD1-4EA6-A8ED-88C4B1201EE9}">
  <ds:schemaRefs>
    <ds:schemaRef ds:uri="http://schemas.microsoft.com/office/2006/metadata/properties"/>
    <ds:schemaRef ds:uri="http://schemas.microsoft.com/office/infopath/2007/PartnerControls"/>
    <ds:schemaRef ds:uri="345d1026-c989-4e0e-b2af-413745703328"/>
    <ds:schemaRef ds:uri="f1fd0a4c-7e1a-4264-bd93-427fee9c1a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9</vt:i4>
      </vt:variant>
    </vt:vector>
  </HeadingPairs>
  <TitlesOfParts>
    <vt:vector size="12" baseType="lpstr">
      <vt:lpstr>Eksempel</vt:lpstr>
      <vt:lpstr>Eksempel utd. lav-høy</vt:lpstr>
      <vt:lpstr>Prisbaner</vt:lpstr>
      <vt:lpstr>Eksempel!levetid</vt:lpstr>
      <vt:lpstr>'Eksempel utd. lav-høy'!levetid</vt:lpstr>
      <vt:lpstr>Eksempel!Passasjerøkning</vt:lpstr>
      <vt:lpstr>'Eksempel utd. lav-høy'!Passasjerøkning</vt:lpstr>
      <vt:lpstr>Eksempel!Verdiøkning</vt:lpstr>
      <vt:lpstr>'Eksempel utd. lav-høy'!Verdiøkning</vt:lpstr>
      <vt:lpstr>Eksempel!x</vt:lpstr>
      <vt:lpstr>'Eksempel utd. lav-høy'!x</vt:lpstr>
      <vt:lpstr>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Vegard Hole Hirsch</dc:creator>
  <cp:keywords/>
  <dc:description/>
  <cp:lastModifiedBy>Nils Arne Rye Krøtø</cp:lastModifiedBy>
  <cp:revision/>
  <dcterms:created xsi:type="dcterms:W3CDTF">2021-09-28T09:02:14Z</dcterms:created>
  <dcterms:modified xsi:type="dcterms:W3CDTF">2023-02-24T10:03:00Z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0x010100B5AB9A621E939946A7D6B7587F69CAFC</vt:lpwstr>
  </property>
  <property fmtid="{D5CDD505-2E9C-101B-9397-08002B2CF9AE}" pid="3" name="MediaServiceImageTags">
    <vt:lpwstr/>
  </property>
</Properties>
</file>